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630"/>
  </bookViews>
  <sheets>
    <sheet name="Смета" sheetId="8" r:id="rId1"/>
    <sheet name="Карниз 1" sheetId="5" r:id="rId2"/>
    <sheet name="Карниз 2" sheetId="28" r:id="rId3"/>
    <sheet name="Карниз 3" sheetId="29" r:id="rId4"/>
    <sheet name="Карниз 4" sheetId="30" r:id="rId5"/>
    <sheet name="Карниз 5" sheetId="31" r:id="rId6"/>
    <sheet name="Карниз 6" sheetId="27" r:id="rId7"/>
    <sheet name="Карниз 7" sheetId="33" r:id="rId8"/>
    <sheet name="Карниз 8" sheetId="32" r:id="rId9"/>
    <sheet name="Карниз 9" sheetId="34" r:id="rId10"/>
    <sheet name="Карниз 10" sheetId="35" r:id="rId11"/>
    <sheet name="Отчет" sheetId="36" r:id="rId12"/>
  </sheets>
  <definedNames>
    <definedName name="_xlnm.Print_Area" localSheetId="0">Смета!$B$2:$H$37</definedName>
  </definedNames>
  <calcPr calcId="145621" refMode="R1C1"/>
</workbook>
</file>

<file path=xl/calcChain.xml><?xml version="1.0" encoding="utf-8"?>
<calcChain xmlns="http://schemas.openxmlformats.org/spreadsheetml/2006/main">
  <c r="E44" i="5" l="1"/>
  <c r="G46" i="35"/>
  <c r="G46" i="34"/>
  <c r="G46" i="32"/>
  <c r="G46" i="33"/>
  <c r="G46" i="27"/>
  <c r="G46" i="31"/>
  <c r="G46" i="30"/>
  <c r="G46" i="29"/>
  <c r="G46" i="28"/>
  <c r="G46" i="5"/>
  <c r="C5" i="36" l="1"/>
  <c r="K5" i="36"/>
  <c r="H2" i="36"/>
  <c r="D14" i="36" l="1"/>
  <c r="D13" i="36"/>
  <c r="D11" i="36"/>
  <c r="D10" i="36"/>
  <c r="E5" i="36"/>
  <c r="D5" i="36"/>
  <c r="E39" i="5" l="1"/>
  <c r="H27" i="8" l="1"/>
  <c r="C18" i="8" l="1"/>
  <c r="C26" i="8"/>
  <c r="C25" i="8"/>
  <c r="C24" i="8"/>
  <c r="C23" i="8"/>
  <c r="C22" i="8"/>
  <c r="C21" i="8"/>
  <c r="C20" i="8"/>
  <c r="C19" i="8"/>
  <c r="D2" i="35"/>
  <c r="D2" i="34"/>
  <c r="D2" i="32"/>
  <c r="D2" i="33"/>
  <c r="D2" i="27"/>
  <c r="D2" i="31"/>
  <c r="D2" i="30"/>
  <c r="D2" i="29"/>
  <c r="D2" i="28"/>
  <c r="D2" i="5"/>
  <c r="G47" i="35"/>
  <c r="G45" i="35"/>
  <c r="J14" i="36" s="1"/>
  <c r="E45" i="35"/>
  <c r="G44" i="35"/>
  <c r="E44" i="35"/>
  <c r="G42" i="35"/>
  <c r="E42" i="35"/>
  <c r="E43" i="35" s="1"/>
  <c r="G43" i="35" s="1"/>
  <c r="G41" i="35"/>
  <c r="E41" i="35"/>
  <c r="G40" i="35"/>
  <c r="E40" i="35"/>
  <c r="G39" i="35"/>
  <c r="E39" i="35"/>
  <c r="G38" i="35"/>
  <c r="E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9" i="35"/>
  <c r="G8" i="35"/>
  <c r="C8" i="35"/>
  <c r="C7" i="35"/>
  <c r="G6" i="35"/>
  <c r="C6" i="35"/>
  <c r="G5" i="35"/>
  <c r="C5" i="35"/>
  <c r="G3" i="35"/>
  <c r="G2" i="35"/>
  <c r="G47" i="34"/>
  <c r="E45" i="34"/>
  <c r="G45" i="34" s="1"/>
  <c r="J13" i="36" s="1"/>
  <c r="E44" i="34"/>
  <c r="G44" i="34" s="1"/>
  <c r="E42" i="34"/>
  <c r="G42" i="34" s="1"/>
  <c r="E41" i="34"/>
  <c r="G41" i="34" s="1"/>
  <c r="E40" i="34"/>
  <c r="G40" i="34" s="1"/>
  <c r="E39" i="34"/>
  <c r="G39" i="34" s="1"/>
  <c r="E38" i="34"/>
  <c r="G38" i="34" s="1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9" i="34"/>
  <c r="G8" i="34"/>
  <c r="C8" i="34"/>
  <c r="C7" i="34"/>
  <c r="G6" i="34"/>
  <c r="C6" i="34"/>
  <c r="G5" i="34"/>
  <c r="C5" i="34"/>
  <c r="G3" i="34"/>
  <c r="G2" i="34"/>
  <c r="G47" i="33"/>
  <c r="E45" i="33"/>
  <c r="G45" i="33" s="1"/>
  <c r="J11" i="36" s="1"/>
  <c r="E44" i="33"/>
  <c r="G44" i="33" s="1"/>
  <c r="E42" i="33"/>
  <c r="G42" i="33" s="1"/>
  <c r="E41" i="33"/>
  <c r="G41" i="33" s="1"/>
  <c r="E40" i="33"/>
  <c r="G40" i="33" s="1"/>
  <c r="E39" i="33"/>
  <c r="G39" i="33" s="1"/>
  <c r="E38" i="33"/>
  <c r="G38" i="33" s="1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9" i="33"/>
  <c r="G8" i="33"/>
  <c r="C8" i="33"/>
  <c r="C7" i="33"/>
  <c r="G6" i="33"/>
  <c r="C6" i="33"/>
  <c r="G5" i="33"/>
  <c r="C5" i="33"/>
  <c r="G3" i="33"/>
  <c r="G2" i="33"/>
  <c r="G47" i="32"/>
  <c r="G45" i="32"/>
  <c r="J12" i="36" s="1"/>
  <c r="E45" i="32"/>
  <c r="G44" i="32"/>
  <c r="E44" i="32"/>
  <c r="G42" i="32"/>
  <c r="E42" i="32"/>
  <c r="E43" i="32" s="1"/>
  <c r="G43" i="32" s="1"/>
  <c r="G41" i="32"/>
  <c r="E41" i="32"/>
  <c r="G40" i="32"/>
  <c r="E40" i="32"/>
  <c r="G39" i="32"/>
  <c r="E39" i="32"/>
  <c r="G38" i="32"/>
  <c r="E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9" i="32"/>
  <c r="G8" i="32"/>
  <c r="C8" i="32"/>
  <c r="C7" i="32"/>
  <c r="G6" i="32"/>
  <c r="C6" i="32"/>
  <c r="G5" i="32"/>
  <c r="C5" i="32"/>
  <c r="G3" i="32"/>
  <c r="G2" i="32"/>
  <c r="G47" i="31"/>
  <c r="E45" i="31"/>
  <c r="G45" i="31" s="1"/>
  <c r="J9" i="36" s="1"/>
  <c r="E44" i="31"/>
  <c r="G44" i="31" s="1"/>
  <c r="E42" i="31"/>
  <c r="G42" i="31" s="1"/>
  <c r="E41" i="31"/>
  <c r="G41" i="31" s="1"/>
  <c r="E40" i="31"/>
  <c r="G40" i="31" s="1"/>
  <c r="E39" i="31"/>
  <c r="G39" i="31" s="1"/>
  <c r="E38" i="31"/>
  <c r="G38" i="31" s="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9" i="31"/>
  <c r="G8" i="31"/>
  <c r="C8" i="31"/>
  <c r="C7" i="31"/>
  <c r="G6" i="31"/>
  <c r="C6" i="31"/>
  <c r="G5" i="31"/>
  <c r="C5" i="31"/>
  <c r="G3" i="31"/>
  <c r="G2" i="31"/>
  <c r="G47" i="30"/>
  <c r="E45" i="30"/>
  <c r="G45" i="30" s="1"/>
  <c r="J8" i="36" s="1"/>
  <c r="E44" i="30"/>
  <c r="G44" i="30" s="1"/>
  <c r="E42" i="30"/>
  <c r="G42" i="30" s="1"/>
  <c r="E41" i="30"/>
  <c r="G41" i="30" s="1"/>
  <c r="E40" i="30"/>
  <c r="G40" i="30" s="1"/>
  <c r="E39" i="30"/>
  <c r="G39" i="30" s="1"/>
  <c r="E38" i="30"/>
  <c r="G38" i="30" s="1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9" i="30"/>
  <c r="G8" i="30"/>
  <c r="C8" i="30"/>
  <c r="C7" i="30"/>
  <c r="G6" i="30"/>
  <c r="C6" i="30"/>
  <c r="G5" i="30"/>
  <c r="C5" i="30"/>
  <c r="G3" i="30"/>
  <c r="G2" i="30"/>
  <c r="G47" i="29"/>
  <c r="E45" i="29"/>
  <c r="G45" i="29" s="1"/>
  <c r="J7" i="36" s="1"/>
  <c r="E44" i="29"/>
  <c r="G44" i="29" s="1"/>
  <c r="E42" i="29"/>
  <c r="G42" i="29" s="1"/>
  <c r="E41" i="29"/>
  <c r="G41" i="29" s="1"/>
  <c r="E40" i="29"/>
  <c r="G40" i="29" s="1"/>
  <c r="E39" i="29"/>
  <c r="G39" i="29" s="1"/>
  <c r="E38" i="29"/>
  <c r="G38" i="29" s="1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9" i="29"/>
  <c r="G8" i="29"/>
  <c r="C8" i="29"/>
  <c r="C7" i="29"/>
  <c r="G6" i="29"/>
  <c r="C6" i="29"/>
  <c r="G5" i="29"/>
  <c r="C5" i="29"/>
  <c r="G3" i="29"/>
  <c r="G2" i="29"/>
  <c r="G47" i="28"/>
  <c r="E45" i="28"/>
  <c r="G45" i="28" s="1"/>
  <c r="J6" i="36" s="1"/>
  <c r="E44" i="28"/>
  <c r="G44" i="28" s="1"/>
  <c r="E42" i="28"/>
  <c r="G42" i="28" s="1"/>
  <c r="E41" i="28"/>
  <c r="G41" i="28" s="1"/>
  <c r="E40" i="28"/>
  <c r="G40" i="28" s="1"/>
  <c r="E39" i="28"/>
  <c r="G39" i="28" s="1"/>
  <c r="E38" i="28"/>
  <c r="G38" i="28" s="1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9" i="28"/>
  <c r="G8" i="28"/>
  <c r="C8" i="28"/>
  <c r="C7" i="28"/>
  <c r="G6" i="28"/>
  <c r="C6" i="28"/>
  <c r="G5" i="28"/>
  <c r="C5" i="28"/>
  <c r="G3" i="28"/>
  <c r="G2" i="28"/>
  <c r="G47" i="27"/>
  <c r="E45" i="27"/>
  <c r="G45" i="27" s="1"/>
  <c r="J10" i="36" s="1"/>
  <c r="E44" i="27"/>
  <c r="G44" i="27" s="1"/>
  <c r="E42" i="27"/>
  <c r="G42" i="27" s="1"/>
  <c r="E41" i="27"/>
  <c r="G41" i="27" s="1"/>
  <c r="E40" i="27"/>
  <c r="G40" i="27" s="1"/>
  <c r="E39" i="27"/>
  <c r="G39" i="27" s="1"/>
  <c r="E38" i="27"/>
  <c r="G38" i="27" s="1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9" i="27"/>
  <c r="G8" i="27"/>
  <c r="C8" i="27"/>
  <c r="C7" i="27"/>
  <c r="G6" i="27"/>
  <c r="C6" i="27"/>
  <c r="G5" i="27"/>
  <c r="C5" i="27"/>
  <c r="G3" i="27"/>
  <c r="G2" i="27"/>
  <c r="G9" i="5"/>
  <c r="G8" i="5"/>
  <c r="G6" i="5"/>
  <c r="G5" i="5"/>
  <c r="G3" i="5"/>
  <c r="G2" i="5"/>
  <c r="C8" i="5"/>
  <c r="C7" i="5"/>
  <c r="C6" i="5"/>
  <c r="C5" i="5"/>
  <c r="G48" i="35" l="1"/>
  <c r="F26" i="8" s="1"/>
  <c r="H26" i="8" s="1"/>
  <c r="E43" i="34"/>
  <c r="G43" i="34" s="1"/>
  <c r="G48" i="34" s="1"/>
  <c r="F25" i="8" s="1"/>
  <c r="H25" i="8" s="1"/>
  <c r="E43" i="33"/>
  <c r="G43" i="33" s="1"/>
  <c r="G48" i="33" s="1"/>
  <c r="F23" i="8" s="1"/>
  <c r="H23" i="8" s="1"/>
  <c r="G48" i="32"/>
  <c r="F24" i="8" s="1"/>
  <c r="H24" i="8" s="1"/>
  <c r="E43" i="31"/>
  <c r="G43" i="31" s="1"/>
  <c r="G48" i="31" s="1"/>
  <c r="F21" i="8" s="1"/>
  <c r="H21" i="8" s="1"/>
  <c r="E43" i="30"/>
  <c r="G43" i="30" s="1"/>
  <c r="G48" i="30" s="1"/>
  <c r="F20" i="8" s="1"/>
  <c r="H20" i="8" s="1"/>
  <c r="E43" i="29"/>
  <c r="G43" i="29" s="1"/>
  <c r="G48" i="29" s="1"/>
  <c r="F19" i="8" s="1"/>
  <c r="H19" i="8" s="1"/>
  <c r="E43" i="28"/>
  <c r="G43" i="28" s="1"/>
  <c r="G48" i="28" s="1"/>
  <c r="F18" i="8" s="1"/>
  <c r="H18" i="8" s="1"/>
  <c r="E43" i="27"/>
  <c r="G43" i="27" s="1"/>
  <c r="G48" i="27" s="1"/>
  <c r="F22" i="8" s="1"/>
  <c r="H22" i="8" s="1"/>
  <c r="C17" i="8"/>
  <c r="G47" i="5" l="1"/>
  <c r="E42" i="5" l="1"/>
  <c r="E41" i="5"/>
  <c r="E40" i="5"/>
  <c r="E45" i="5" l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44" i="5" l="1"/>
  <c r="G45" i="5" l="1"/>
  <c r="J5" i="36" s="1"/>
  <c r="D16" i="36" s="1"/>
  <c r="G42" i="5"/>
  <c r="G41" i="5"/>
  <c r="G40" i="5"/>
  <c r="G39" i="5"/>
  <c r="E38" i="5"/>
  <c r="G38" i="5" s="1"/>
  <c r="G21" i="5"/>
  <c r="E43" i="5" l="1"/>
  <c r="G43" i="5" l="1"/>
  <c r="G48" i="5" s="1"/>
  <c r="F17" i="8" s="1"/>
  <c r="H17" i="8" s="1"/>
  <c r="F28" i="8" s="1"/>
  <c r="D17" i="36" l="1"/>
  <c r="D15" i="36" s="1"/>
</calcChain>
</file>

<file path=xl/sharedStrings.xml><?xml version="1.0" encoding="utf-8"?>
<sst xmlns="http://schemas.openxmlformats.org/spreadsheetml/2006/main" count="789" uniqueCount="111">
  <si>
    <t>Профиль</t>
  </si>
  <si>
    <t>Угол 90</t>
  </si>
  <si>
    <t>Изгиб</t>
  </si>
  <si>
    <t>Наменование</t>
  </si>
  <si>
    <t>Стоимость</t>
  </si>
  <si>
    <t>Сумма</t>
  </si>
  <si>
    <t>Двигатель</t>
  </si>
  <si>
    <t>Настенный блок управления</t>
  </si>
  <si>
    <t>Переносной пульт</t>
  </si>
  <si>
    <t>Кронштейн потолочный</t>
  </si>
  <si>
    <t>Кронштейн настенный</t>
  </si>
  <si>
    <t>Соединительный элемент</t>
  </si>
  <si>
    <t>Глайдер с крючком</t>
  </si>
  <si>
    <t>Количество</t>
  </si>
  <si>
    <t>Стандарт</t>
  </si>
  <si>
    <t>Каретка</t>
  </si>
  <si>
    <t>Белый</t>
  </si>
  <si>
    <t>Для изгибов</t>
  </si>
  <si>
    <t>Проводной, белый  2 канала</t>
  </si>
  <si>
    <t>Проводной, белый 1 канал</t>
  </si>
  <si>
    <t>Серый, 9 каналов</t>
  </si>
  <si>
    <t>Проводной, серый  1 канал</t>
  </si>
  <si>
    <t>Проводной, серый  2 канала</t>
  </si>
  <si>
    <t>Проводной, серый  4 канала</t>
  </si>
  <si>
    <t>Беспроводной, белый, 1 канал</t>
  </si>
  <si>
    <t>Беспроводной, белый, 2 канала</t>
  </si>
  <si>
    <t>Беспроводной, белый, 4 канала</t>
  </si>
  <si>
    <t>KM45</t>
  </si>
  <si>
    <t>КЕ 70</t>
  </si>
  <si>
    <t>КА75</t>
  </si>
  <si>
    <t>Поворотный соединитель</t>
  </si>
  <si>
    <t>НА ЭЛЕКТРОКАРНИЗЫ</t>
  </si>
  <si>
    <t>Дата приема</t>
  </si>
  <si>
    <t>Дата готовности</t>
  </si>
  <si>
    <t>ФИО заказчика</t>
  </si>
  <si>
    <t>Телефон</t>
  </si>
  <si>
    <t>Адрес</t>
  </si>
  <si>
    <t>Вид упаковки</t>
  </si>
  <si>
    <t>Оплата</t>
  </si>
  <si>
    <t>Раздвижение</t>
  </si>
  <si>
    <t>Управление</t>
  </si>
  <si>
    <t>Крепление</t>
  </si>
  <si>
    <t>от центра</t>
  </si>
  <si>
    <t>к механизму</t>
  </si>
  <si>
    <t>от механизма</t>
  </si>
  <si>
    <t>справа</t>
  </si>
  <si>
    <t>слева</t>
  </si>
  <si>
    <t>потолочное</t>
  </si>
  <si>
    <t>настенное</t>
  </si>
  <si>
    <t>наличный</t>
  </si>
  <si>
    <t>безнал.</t>
  </si>
  <si>
    <t>пометить "1"</t>
  </si>
  <si>
    <t>Итого</t>
  </si>
  <si>
    <t>Глайдер на леске "ВОЛНА" (м)       для фиксированной складки</t>
  </si>
  <si>
    <t>Фиксация</t>
  </si>
  <si>
    <t>глайдер на леске</t>
  </si>
  <si>
    <t>наличн.</t>
  </si>
  <si>
    <t>№</t>
  </si>
  <si>
    <t>Полная стоимость заказа</t>
  </si>
  <si>
    <t>С правилами, выбором и размерами товара согласен</t>
  </si>
  <si>
    <t>ФИО</t>
  </si>
  <si>
    <t>подпись</t>
  </si>
  <si>
    <t>Заказ принял</t>
  </si>
  <si>
    <t>Профильный электрокарниз</t>
  </si>
  <si>
    <t>Длина м</t>
  </si>
  <si>
    <t>/</t>
  </si>
  <si>
    <t>Cеть салонов штор и текстиля</t>
  </si>
  <si>
    <r>
      <rPr>
        <sz val="10"/>
        <color theme="1"/>
        <rFont val="Times New Roman"/>
        <family val="1"/>
        <charset val="204"/>
      </rPr>
      <t>ФИО</t>
    </r>
    <r>
      <rPr>
        <sz val="12"/>
        <color theme="1"/>
        <rFont val="Times New Roman"/>
        <family val="1"/>
        <charset val="204"/>
      </rPr>
      <t xml:space="preserve"> заказчика</t>
    </r>
  </si>
  <si>
    <t>Транспортная компания, город</t>
  </si>
  <si>
    <t>ТК, Город</t>
  </si>
  <si>
    <t>Сборка и настройка системы</t>
  </si>
  <si>
    <t>Доставка до ТК (до 10шт)</t>
  </si>
  <si>
    <t>монтажа карнизов</t>
  </si>
  <si>
    <r>
      <rPr>
        <b/>
        <i/>
        <sz val="12"/>
        <color theme="1"/>
        <rFont val="Times New Roman"/>
        <family val="1"/>
        <charset val="204"/>
      </rPr>
      <t>Ориентировочная стоимость</t>
    </r>
    <r>
      <rPr>
        <i/>
        <sz val="12"/>
        <color theme="1"/>
        <rFont val="Times New Roman"/>
        <family val="1"/>
        <charset val="204"/>
      </rPr>
      <t xml:space="preserve"> доставки по городу</t>
    </r>
  </si>
  <si>
    <t>Источник информации о наших электрокарнизах</t>
  </si>
  <si>
    <t>Заказчик</t>
  </si>
  <si>
    <t>ООО "Кортинас" ИНН 7814496398 Санкт-Петербург, Коломяжский пр., 20</t>
  </si>
  <si>
    <r>
      <t xml:space="preserve"> (812) 300-57-54 </t>
    </r>
    <r>
      <rPr>
        <u/>
        <sz val="10"/>
        <color theme="1"/>
        <rFont val="Times New Roman"/>
        <family val="1"/>
        <charset val="204"/>
      </rPr>
      <t xml:space="preserve">Textile-details@mail.ru </t>
    </r>
  </si>
  <si>
    <t xml:space="preserve"> (812) 300-57-54 Textile-details@mail.ru </t>
  </si>
  <si>
    <t xml:space="preserve">ООО "Кортинас" ИНН 7814496398 </t>
  </si>
  <si>
    <t>Санкт-Петербург, Коломяжский пр., 20</t>
  </si>
  <si>
    <t>Карниз профильный алюминиевый в сборе для гардины или ламбрекена</t>
  </si>
  <si>
    <t>Примечание</t>
  </si>
  <si>
    <t>Паспортные данные</t>
  </si>
  <si>
    <t>Паспорт. Данные</t>
  </si>
  <si>
    <t>Длина (м)</t>
  </si>
  <si>
    <t>Мастер</t>
  </si>
  <si>
    <t>Услуги мастера</t>
  </si>
  <si>
    <t>Длительность выполнения</t>
  </si>
  <si>
    <t>доставка</t>
  </si>
  <si>
    <t>установка</t>
  </si>
  <si>
    <t>Прием</t>
  </si>
  <si>
    <t>Выдача</t>
  </si>
  <si>
    <t>Дата</t>
  </si>
  <si>
    <t>Бланк отчета на электрокарниз №</t>
  </si>
  <si>
    <t>настройка</t>
  </si>
  <si>
    <t>Стоимость карнизов</t>
  </si>
  <si>
    <t>Работа мастера</t>
  </si>
  <si>
    <t>Стоимость заказа</t>
  </si>
  <si>
    <t>Длина кронштейна _______ (см)</t>
  </si>
  <si>
    <t>К качеству и комплектации претензий нет</t>
  </si>
  <si>
    <t>ДОГОВОР-ЗАКАЗ</t>
  </si>
  <si>
    <t>К ДОГОВОРУ-ЗАКАЗУ</t>
  </si>
  <si>
    <t>СПЕЦИФИКАЦИЯ</t>
  </si>
  <si>
    <t>КА 75</t>
  </si>
  <si>
    <t>KM 45</t>
  </si>
  <si>
    <r>
      <t xml:space="preserve">KA 60                   Тип  </t>
    </r>
    <r>
      <rPr>
        <b/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9" tint="-0.249977111117893"/>
        <rFont val="Times New Roman"/>
        <family val="1"/>
        <charset val="204"/>
      </rPr>
      <t>А  /  С</t>
    </r>
  </si>
  <si>
    <t>С комплектацией товара согласен</t>
  </si>
  <si>
    <t>Белый, 3 канала</t>
  </si>
  <si>
    <t>Наконечник универсальный для профиля без электрики (пара)</t>
  </si>
  <si>
    <t xml:space="preserve">Стоимость заказа указана без учета стоимости замеров, доставки по Санкт-Петербургу и монтажа карнизов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</si>
</sst>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0D13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1" fontId="3" fillId="3" borderId="29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8" fillId="3" borderId="10" xfId="0" applyNumberFormat="1" applyFont="1" applyFill="1" applyBorder="1" applyAlignment="1"/>
    <xf numFmtId="14" fontId="8" fillId="0" borderId="10" xfId="0" applyNumberFormat="1" applyFont="1" applyFill="1" applyBorder="1" applyAlignment="1" applyProtection="1">
      <alignment horizontal="right"/>
      <protection locked="0"/>
    </xf>
    <xf numFmtId="14" fontId="8" fillId="0" borderId="3" xfId="0" applyNumberFormat="1" applyFont="1" applyFill="1" applyBorder="1" applyAlignment="1" applyProtection="1">
      <alignment horizontal="right"/>
      <protection locked="0"/>
    </xf>
    <xf numFmtId="1" fontId="7" fillId="0" borderId="18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0D133"/>
      <color rgb="FFABD64A"/>
      <color rgb="FF91BF2B"/>
      <color rgb="FFC1E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1.jpeg"/><Relationship Id="rId2" Type="http://schemas.openxmlformats.org/officeDocument/2006/relationships/image" Target="../media/image3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2.wdp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microsoft.com/office/2007/relationships/hdphoto" Target="../media/hdphoto1.wdp"/><Relationship Id="rId24" Type="http://schemas.openxmlformats.org/officeDocument/2006/relationships/image" Target="../media/image24.gif"/><Relationship Id="rId5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1.png"/><Relationship Id="rId19" Type="http://schemas.openxmlformats.org/officeDocument/2006/relationships/image" Target="../media/image19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3</xdr:row>
      <xdr:rowOff>150278</xdr:rowOff>
    </xdr:from>
    <xdr:to>
      <xdr:col>3</xdr:col>
      <xdr:colOff>714376</xdr:colOff>
      <xdr:row>7</xdr:row>
      <xdr:rowOff>58781</xdr:rowOff>
    </xdr:to>
    <xdr:pic>
      <xdr:nvPicPr>
        <xdr:cNvPr id="3" name="Рисунок 2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57227" y="721778"/>
          <a:ext cx="1952624" cy="670503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552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8315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59829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69044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78736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88237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98024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11" name="Рисунок 10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216122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2" name="Рисунок 11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5450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4" name="Рисунок 13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7422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6" name="Рисунок 15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9432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206502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9" name="Рисунок 18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20" name="Рисунок 19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130968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21" name="Рисунок 20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40493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22" name="Рисунок 21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50114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3" name="Рисунок 22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9267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5" name="Рисунок 24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419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6" name="Рисунок 25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410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7" name="Рисунок 26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7353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0184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32" name="Рисунок 31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6374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4" name="Рисунок 33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5869900"/>
          <a:ext cx="1204461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8" name="Рисунок 27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2" name="Рисунок 31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8" name="Рисунок 27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124090</xdr:colOff>
      <xdr:row>20</xdr:row>
      <xdr:rowOff>123825</xdr:rowOff>
    </xdr:from>
    <xdr:to>
      <xdr:col>1</xdr:col>
      <xdr:colOff>1638037</xdr:colOff>
      <xdr:row>21</xdr:row>
      <xdr:rowOff>367575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90" y="4171950"/>
          <a:ext cx="1513947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542926</xdr:colOff>
      <xdr:row>25</xdr:row>
      <xdr:rowOff>76200</xdr:rowOff>
    </xdr:from>
    <xdr:to>
      <xdr:col>1</xdr:col>
      <xdr:colOff>1238992</xdr:colOff>
      <xdr:row>25</xdr:row>
      <xdr:rowOff>904200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7934325"/>
          <a:ext cx="696066" cy="8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30</xdr:row>
      <xdr:rowOff>123825</xdr:rowOff>
    </xdr:from>
    <xdr:to>
      <xdr:col>1</xdr:col>
      <xdr:colOff>1218286</xdr:colOff>
      <xdr:row>30</xdr:row>
      <xdr:rowOff>843825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27444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498286</xdr:colOff>
      <xdr:row>31</xdr:row>
      <xdr:rowOff>92850</xdr:rowOff>
    </xdr:from>
    <xdr:to>
      <xdr:col>1</xdr:col>
      <xdr:colOff>1218286</xdr:colOff>
      <xdr:row>31</xdr:row>
      <xdr:rowOff>812850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86" y="1366597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496392</xdr:colOff>
      <xdr:row>32</xdr:row>
      <xdr:rowOff>109500</xdr:rowOff>
    </xdr:from>
    <xdr:to>
      <xdr:col>1</xdr:col>
      <xdr:colOff>1220181</xdr:colOff>
      <xdr:row>32</xdr:row>
      <xdr:rowOff>829500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92" y="14635125"/>
          <a:ext cx="72378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492417</xdr:colOff>
      <xdr:row>33</xdr:row>
      <xdr:rowOff>107100</xdr:rowOff>
    </xdr:from>
    <xdr:to>
      <xdr:col>1</xdr:col>
      <xdr:colOff>1224156</xdr:colOff>
      <xdr:row>33</xdr:row>
      <xdr:rowOff>827100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17" y="15585225"/>
          <a:ext cx="73173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509006</xdr:colOff>
      <xdr:row>34</xdr:row>
      <xdr:rowOff>133275</xdr:rowOff>
    </xdr:from>
    <xdr:to>
      <xdr:col>1</xdr:col>
      <xdr:colOff>1207567</xdr:colOff>
      <xdr:row>34</xdr:row>
      <xdr:rowOff>853275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6" y="16563900"/>
          <a:ext cx="698561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36</xdr:row>
      <xdr:rowOff>38100</xdr:rowOff>
    </xdr:from>
    <xdr:to>
      <xdr:col>1</xdr:col>
      <xdr:colOff>1601063</xdr:colOff>
      <xdr:row>36</xdr:row>
      <xdr:rowOff>927103</xdr:rowOff>
    </xdr:to>
    <xdr:pic>
      <xdr:nvPicPr>
        <xdr:cNvPr id="9" name="Рисунок 8" descr="http://www.kecomotor.com/en/upload/201112106064408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0" t="17333" r="11256" b="7085"/>
        <a:stretch/>
      </xdr:blipFill>
      <xdr:spPr bwMode="auto">
        <a:xfrm>
          <a:off x="770663" y="18373725"/>
          <a:ext cx="1440000" cy="889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161063</xdr:colOff>
      <xdr:row>37</xdr:row>
      <xdr:rowOff>323851</xdr:rowOff>
    </xdr:from>
    <xdr:to>
      <xdr:col>1</xdr:col>
      <xdr:colOff>1601063</xdr:colOff>
      <xdr:row>37</xdr:row>
      <xdr:rowOff>768514</xdr:rowOff>
    </xdr:to>
    <xdr:pic>
      <xdr:nvPicPr>
        <xdr:cNvPr id="10" name="Рисунок 9" descr="http://www.kecomotor.com/en/upload/201202248074216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7" t="19615" r="7834" b="22308"/>
        <a:stretch/>
      </xdr:blipFill>
      <xdr:spPr bwMode="auto">
        <a:xfrm>
          <a:off x="770663" y="19611976"/>
          <a:ext cx="1440000" cy="44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251063</xdr:colOff>
      <xdr:row>39</xdr:row>
      <xdr:rowOff>66675</xdr:rowOff>
    </xdr:from>
    <xdr:to>
      <xdr:col>1</xdr:col>
      <xdr:colOff>1511063</xdr:colOff>
      <xdr:row>39</xdr:row>
      <xdr:rowOff>888773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3" y="21259800"/>
          <a:ext cx="1260000" cy="822098"/>
        </a:xfrm>
        <a:prstGeom prst="rect">
          <a:avLst/>
        </a:prstGeom>
      </xdr:spPr>
    </xdr:pic>
    <xdr:clientData/>
  </xdr:twoCellAnchor>
  <xdr:twoCellAnchor editAs="oneCell">
    <xdr:from>
      <xdr:col>1</xdr:col>
      <xdr:colOff>161063</xdr:colOff>
      <xdr:row>41</xdr:row>
      <xdr:rowOff>133352</xdr:rowOff>
    </xdr:from>
    <xdr:to>
      <xdr:col>1</xdr:col>
      <xdr:colOff>1601063</xdr:colOff>
      <xdr:row>41</xdr:row>
      <xdr:rowOff>815189</xdr:rowOff>
    </xdr:to>
    <xdr:pic>
      <xdr:nvPicPr>
        <xdr:cNvPr id="12" name="Рисунок 11" descr="http://www.kecomotor.com/en/upload/2012022478725681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1" t="23859" r="15223" b="29123"/>
        <a:stretch/>
      </xdr:blipFill>
      <xdr:spPr bwMode="auto">
        <a:xfrm>
          <a:off x="770663" y="23231477"/>
          <a:ext cx="1440000" cy="681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43</xdr:row>
      <xdr:rowOff>238125</xdr:rowOff>
    </xdr:from>
    <xdr:to>
      <xdr:col>1</xdr:col>
      <xdr:colOff>1752601</xdr:colOff>
      <xdr:row>43</xdr:row>
      <xdr:rowOff>561773</xdr:rowOff>
    </xdr:to>
    <xdr:pic>
      <xdr:nvPicPr>
        <xdr:cNvPr id="14" name="Рисунок 13" descr="http://www.kecomotor.com/en/upload/201202247906243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5" t="20339" r="5855" b="20339"/>
        <a:stretch/>
      </xdr:blipFill>
      <xdr:spPr bwMode="auto">
        <a:xfrm>
          <a:off x="619126" y="25241250"/>
          <a:ext cx="1743075" cy="32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239621</xdr:colOff>
      <xdr:row>35</xdr:row>
      <xdr:rowOff>28575</xdr:rowOff>
    </xdr:from>
    <xdr:to>
      <xdr:col>1</xdr:col>
      <xdr:colOff>1522506</xdr:colOff>
      <xdr:row>35</xdr:row>
      <xdr:rowOff>928575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221" y="17411700"/>
          <a:ext cx="1282885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71063</xdr:colOff>
      <xdr:row>38</xdr:row>
      <xdr:rowOff>38100</xdr:rowOff>
    </xdr:from>
    <xdr:to>
      <xdr:col>1</xdr:col>
      <xdr:colOff>1691063</xdr:colOff>
      <xdr:row>38</xdr:row>
      <xdr:rowOff>910408</xdr:rowOff>
    </xdr:to>
    <xdr:pic>
      <xdr:nvPicPr>
        <xdr:cNvPr id="16" name="Рисунок 15" descr="http://www.kecomotor.com/en/upload/2012022480923369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7" r="8080"/>
        <a:stretch/>
      </xdr:blipFill>
      <xdr:spPr bwMode="auto">
        <a:xfrm>
          <a:off x="680663" y="20278725"/>
          <a:ext cx="1620000" cy="87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491296</xdr:colOff>
      <xdr:row>27</xdr:row>
      <xdr:rowOff>95250</xdr:rowOff>
    </xdr:from>
    <xdr:to>
      <xdr:col>1</xdr:col>
      <xdr:colOff>1225276</xdr:colOff>
      <xdr:row>27</xdr:row>
      <xdr:rowOff>815250</xdr:rowOff>
    </xdr:to>
    <xdr:pic>
      <xdr:nvPicPr>
        <xdr:cNvPr id="17" name="Рисунок 16" descr="http://www.kecomotor.com/en/upload/2015061550566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8" t="4762" r="32149" b="29841"/>
        <a:stretch/>
      </xdr:blipFill>
      <xdr:spPr bwMode="auto">
        <a:xfrm>
          <a:off x="1100896" y="9858375"/>
          <a:ext cx="73398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492913</xdr:colOff>
      <xdr:row>28</xdr:row>
      <xdr:rowOff>95251</xdr:rowOff>
    </xdr:from>
    <xdr:to>
      <xdr:col>1</xdr:col>
      <xdr:colOff>1223659</xdr:colOff>
      <xdr:row>28</xdr:row>
      <xdr:rowOff>815251</xdr:rowOff>
    </xdr:to>
    <xdr:pic>
      <xdr:nvPicPr>
        <xdr:cNvPr id="18" name="Рисунок 17" descr="http://www.kecomotor.com/en/Upload/2015061514040970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022" t="4445" r="8460" b="31746"/>
        <a:stretch/>
      </xdr:blipFill>
      <xdr:spPr bwMode="auto">
        <a:xfrm>
          <a:off x="1102513" y="10810876"/>
          <a:ext cx="730746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496486</xdr:colOff>
      <xdr:row>29</xdr:row>
      <xdr:rowOff>104775</xdr:rowOff>
    </xdr:from>
    <xdr:to>
      <xdr:col>1</xdr:col>
      <xdr:colOff>1220087</xdr:colOff>
      <xdr:row>29</xdr:row>
      <xdr:rowOff>824775</xdr:rowOff>
    </xdr:to>
    <xdr:pic>
      <xdr:nvPicPr>
        <xdr:cNvPr id="19" name="Рисунок 18" descr="http://www.kecomotor.com/en/Upload/2015061514041947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95" t="6102" r="32995" b="26101"/>
        <a:stretch/>
      </xdr:blipFill>
      <xdr:spPr bwMode="auto">
        <a:xfrm>
          <a:off x="1106086" y="11772900"/>
          <a:ext cx="723601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26</xdr:row>
      <xdr:rowOff>76200</xdr:rowOff>
    </xdr:from>
    <xdr:to>
      <xdr:col>1</xdr:col>
      <xdr:colOff>1292063</xdr:colOff>
      <xdr:row>26</xdr:row>
      <xdr:rowOff>904200</xdr:rowOff>
    </xdr:to>
    <xdr:pic>
      <xdr:nvPicPr>
        <xdr:cNvPr id="20" name="Рисунок 19" descr="http://www.kecomotor.com/en/upload/201310235928091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2" t="7496" r="67596" b="5130"/>
        <a:stretch/>
      </xdr:blipFill>
      <xdr:spPr bwMode="auto">
        <a:xfrm>
          <a:off x="971550" y="8886825"/>
          <a:ext cx="930113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22</xdr:row>
      <xdr:rowOff>38100</xdr:rowOff>
    </xdr:from>
    <xdr:to>
      <xdr:col>1</xdr:col>
      <xdr:colOff>1428749</xdr:colOff>
      <xdr:row>22</xdr:row>
      <xdr:rowOff>904875</xdr:rowOff>
    </xdr:to>
    <xdr:pic>
      <xdr:nvPicPr>
        <xdr:cNvPr id="21" name="Рисунок 20" descr="http://markiza-shop.com/images/electro/tech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6346" r="35513" b="7833"/>
        <a:stretch/>
      </xdr:blipFill>
      <xdr:spPr bwMode="auto">
        <a:xfrm>
          <a:off x="942975" y="5038725"/>
          <a:ext cx="10953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523873</xdr:colOff>
      <xdr:row>23</xdr:row>
      <xdr:rowOff>76200</xdr:rowOff>
    </xdr:from>
    <xdr:to>
      <xdr:col>1</xdr:col>
      <xdr:colOff>1270187</xdr:colOff>
      <xdr:row>23</xdr:row>
      <xdr:rowOff>904200</xdr:rowOff>
    </xdr:to>
    <xdr:pic>
      <xdr:nvPicPr>
        <xdr:cNvPr id="22" name="Рисунок 21" descr="http://www.kecomotor.com/en/Upload/2011120814462854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19" t="7084" r="22969"/>
        <a:stretch/>
      </xdr:blipFill>
      <xdr:spPr bwMode="auto">
        <a:xfrm>
          <a:off x="1133473" y="6029325"/>
          <a:ext cx="74631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247651</xdr:colOff>
      <xdr:row>24</xdr:row>
      <xdr:rowOff>66676</xdr:rowOff>
    </xdr:from>
    <xdr:to>
      <xdr:col>1</xdr:col>
      <xdr:colOff>1494103</xdr:colOff>
      <xdr:row>24</xdr:row>
      <xdr:rowOff>894676</xdr:rowOff>
    </xdr:to>
    <xdr:pic>
      <xdr:nvPicPr>
        <xdr:cNvPr id="23" name="Рисунок 22" descr="http://www.kecomotor.com/en/upload/201508044047834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3" t="16199" r="17476" b="25857"/>
        <a:stretch/>
      </xdr:blipFill>
      <xdr:spPr bwMode="auto">
        <a:xfrm>
          <a:off x="857251" y="6972301"/>
          <a:ext cx="1246452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44</xdr:row>
      <xdr:rowOff>38100</xdr:rowOff>
    </xdr:from>
    <xdr:to>
      <xdr:col>1</xdr:col>
      <xdr:colOff>1107075</xdr:colOff>
      <xdr:row>44</xdr:row>
      <xdr:rowOff>470100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5993725"/>
          <a:ext cx="507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40</xdr:row>
      <xdr:rowOff>38100</xdr:rowOff>
    </xdr:from>
    <xdr:to>
      <xdr:col>1</xdr:col>
      <xdr:colOff>1552574</xdr:colOff>
      <xdr:row>40</xdr:row>
      <xdr:rowOff>911752</xdr:rowOff>
    </xdr:to>
    <xdr:pic>
      <xdr:nvPicPr>
        <xdr:cNvPr id="25" name="Рисунок 24" descr="蛇形吊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58" b="7949"/>
        <a:stretch/>
      </xdr:blipFill>
      <xdr:spPr bwMode="auto">
        <a:xfrm>
          <a:off x="847725" y="22183725"/>
          <a:ext cx="1314449" cy="873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6" name="Рисунок 25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46</xdr:row>
      <xdr:rowOff>38099</xdr:rowOff>
    </xdr:from>
    <xdr:to>
      <xdr:col>1</xdr:col>
      <xdr:colOff>1672217</xdr:colOff>
      <xdr:row>46</xdr:row>
      <xdr:rowOff>470099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04" b="26775"/>
        <a:stretch/>
      </xdr:blipFill>
      <xdr:spPr>
        <a:xfrm>
          <a:off x="714375" y="26498549"/>
          <a:ext cx="1567442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42</xdr:row>
      <xdr:rowOff>47625</xdr:rowOff>
    </xdr:from>
    <xdr:to>
      <xdr:col>1</xdr:col>
      <xdr:colOff>1619925</xdr:colOff>
      <xdr:row>42</xdr:row>
      <xdr:rowOff>922425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098250"/>
          <a:ext cx="1458000" cy="874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29" name="Рисунок 28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0" name="Рисунок 29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45</xdr:row>
      <xdr:rowOff>104775</xdr:rowOff>
    </xdr:from>
    <xdr:to>
      <xdr:col>1</xdr:col>
      <xdr:colOff>1499737</xdr:colOff>
      <xdr:row>45</xdr:row>
      <xdr:rowOff>824775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26374725"/>
          <a:ext cx="1204461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10</xdr:row>
      <xdr:rowOff>28575</xdr:rowOff>
    </xdr:from>
    <xdr:to>
      <xdr:col>6</xdr:col>
      <xdr:colOff>1147774</xdr:colOff>
      <xdr:row>13</xdr:row>
      <xdr:rowOff>161925</xdr:rowOff>
    </xdr:to>
    <xdr:pic>
      <xdr:nvPicPr>
        <xdr:cNvPr id="31" name="Рисунок 30" descr="http://textile-details.ru/img/textile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5"/>
        <a:stretch/>
      </xdr:blipFill>
      <xdr:spPr bwMode="auto">
        <a:xfrm>
          <a:off x="6429376" y="1933575"/>
          <a:ext cx="2052648" cy="704850"/>
        </a:xfrm>
        <a:prstGeom prst="rect">
          <a:avLst/>
        </a:prstGeom>
        <a:noFill/>
        <a:ln>
          <a:solidFill>
            <a:srgbClr val="91BF2B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Normal="100" workbookViewId="0"/>
  </sheetViews>
  <sheetFormatPr defaultRowHeight="18.75" x14ac:dyDescent="0.25"/>
  <cols>
    <col min="1" max="1" width="9.140625" style="1"/>
    <col min="2" max="2" width="3.85546875" style="1" customWidth="1"/>
    <col min="3" max="3" width="15.42578125" style="1" customWidth="1"/>
    <col min="4" max="4" width="32.28515625" style="37" customWidth="1"/>
    <col min="5" max="5" width="24.140625" style="1" customWidth="1"/>
    <col min="6" max="6" width="16.140625" style="1" customWidth="1"/>
    <col min="7" max="7" width="12.5703125" style="1" customWidth="1"/>
    <col min="8" max="8" width="16.140625" style="1" customWidth="1"/>
    <col min="9" max="9" width="17.28515625" style="1" customWidth="1"/>
    <col min="10" max="11" width="9.140625" style="1"/>
    <col min="12" max="12" width="10.85546875" style="1" customWidth="1"/>
    <col min="13" max="13" width="27.5703125" style="1" customWidth="1"/>
    <col min="14" max="16384" width="9.140625" style="1"/>
  </cols>
  <sheetData>
    <row r="1" spans="2:9" ht="15" customHeight="1" thickBot="1" x14ac:dyDescent="0.3"/>
    <row r="2" spans="2:9" ht="15" customHeight="1" x14ac:dyDescent="0.25">
      <c r="B2" s="5" t="s">
        <v>101</v>
      </c>
      <c r="E2" s="192"/>
      <c r="F2" s="84"/>
      <c r="G2" s="38" t="s">
        <v>32</v>
      </c>
      <c r="H2" s="151"/>
    </row>
    <row r="3" spans="2:9" ht="15" customHeight="1" thickBot="1" x14ac:dyDescent="0.3">
      <c r="B3" s="5" t="s">
        <v>31</v>
      </c>
      <c r="E3" s="193"/>
      <c r="F3" s="84"/>
      <c r="G3" s="38" t="s">
        <v>33</v>
      </c>
      <c r="H3" s="151"/>
    </row>
    <row r="4" spans="2:9" s="66" customFormat="1" ht="15" customHeight="1" x14ac:dyDescent="0.25">
      <c r="B4" s="59"/>
      <c r="D4" s="60"/>
      <c r="E4" s="75"/>
      <c r="F4" s="74"/>
      <c r="G4" s="74"/>
      <c r="H4" s="74"/>
    </row>
    <row r="5" spans="2:9" ht="15" customHeight="1" x14ac:dyDescent="0.25">
      <c r="B5" s="76"/>
      <c r="C5" s="76"/>
      <c r="D5" s="76"/>
      <c r="F5" s="187" t="s">
        <v>79</v>
      </c>
      <c r="G5" s="187"/>
      <c r="H5" s="187"/>
    </row>
    <row r="6" spans="2:9" ht="15" customHeight="1" x14ac:dyDescent="0.25">
      <c r="B6" s="76"/>
      <c r="C6" s="76"/>
      <c r="D6" s="76"/>
      <c r="F6" s="187" t="s">
        <v>80</v>
      </c>
      <c r="G6" s="187"/>
      <c r="H6" s="187"/>
    </row>
    <row r="7" spans="2:9" ht="15" customHeight="1" x14ac:dyDescent="0.25">
      <c r="B7" s="76"/>
      <c r="C7" s="76"/>
      <c r="D7" s="76"/>
      <c r="F7" s="187" t="s">
        <v>78</v>
      </c>
      <c r="G7" s="187"/>
      <c r="H7" s="187"/>
    </row>
    <row r="8" spans="2:9" ht="15" customHeight="1" x14ac:dyDescent="0.25">
      <c r="C8" s="5"/>
      <c r="E8" s="6"/>
      <c r="F8" s="6"/>
      <c r="G8" s="6"/>
      <c r="H8" s="21"/>
    </row>
    <row r="9" spans="2:9" ht="15" customHeight="1" x14ac:dyDescent="0.25">
      <c r="B9" s="39" t="s">
        <v>67</v>
      </c>
      <c r="D9" s="202"/>
      <c r="E9" s="202"/>
      <c r="F9" s="40" t="s">
        <v>69</v>
      </c>
      <c r="G9" s="188"/>
      <c r="H9" s="188"/>
    </row>
    <row r="10" spans="2:9" ht="15" customHeight="1" x14ac:dyDescent="0.25">
      <c r="B10" s="39" t="s">
        <v>35</v>
      </c>
      <c r="D10" s="186"/>
      <c r="E10" s="186"/>
      <c r="F10" s="40" t="s">
        <v>37</v>
      </c>
      <c r="G10" s="201"/>
      <c r="H10" s="201"/>
    </row>
    <row r="11" spans="2:9" ht="15" customHeight="1" x14ac:dyDescent="0.25">
      <c r="B11" s="39" t="s">
        <v>36</v>
      </c>
      <c r="D11" s="186"/>
      <c r="E11" s="186"/>
      <c r="H11" s="36"/>
    </row>
    <row r="12" spans="2:9" ht="15" customHeight="1" x14ac:dyDescent="0.25">
      <c r="B12" s="39" t="s">
        <v>84</v>
      </c>
      <c r="D12" s="186"/>
      <c r="E12" s="186"/>
      <c r="F12" s="200" t="s">
        <v>38</v>
      </c>
      <c r="G12" s="38" t="s">
        <v>56</v>
      </c>
      <c r="H12" s="48"/>
    </row>
    <row r="13" spans="2:9" ht="15" customHeight="1" x14ac:dyDescent="0.25">
      <c r="B13" s="56" t="s">
        <v>74</v>
      </c>
      <c r="C13" s="56"/>
      <c r="D13" s="50"/>
      <c r="E13" s="105"/>
      <c r="F13" s="200"/>
      <c r="G13" s="38" t="s">
        <v>50</v>
      </c>
      <c r="H13" s="49"/>
    </row>
    <row r="14" spans="2:9" ht="15" customHeight="1" thickBot="1" x14ac:dyDescent="0.25">
      <c r="C14" s="8"/>
    </row>
    <row r="15" spans="2:9" ht="18.75" customHeight="1" x14ac:dyDescent="0.25">
      <c r="B15" s="196" t="s">
        <v>63</v>
      </c>
      <c r="C15" s="197"/>
      <c r="D15" s="197"/>
      <c r="E15" s="197"/>
      <c r="F15" s="198"/>
      <c r="G15" s="198"/>
      <c r="H15" s="199"/>
    </row>
    <row r="16" spans="2:9" s="47" customFormat="1" ht="16.5" thickBot="1" x14ac:dyDescent="0.3">
      <c r="B16" s="80" t="s">
        <v>57</v>
      </c>
      <c r="C16" s="79" t="s">
        <v>64</v>
      </c>
      <c r="D16" s="177" t="s">
        <v>82</v>
      </c>
      <c r="E16" s="178"/>
      <c r="F16" s="77" t="s">
        <v>4</v>
      </c>
      <c r="G16" s="77" t="s">
        <v>13</v>
      </c>
      <c r="H16" s="82" t="s">
        <v>5</v>
      </c>
      <c r="I16" s="85"/>
    </row>
    <row r="17" spans="2:11" ht="19.5" thickBot="1" x14ac:dyDescent="0.3">
      <c r="B17" s="54">
        <v>1</v>
      </c>
      <c r="C17" s="93">
        <f>'Карниз 1'!E21</f>
        <v>0</v>
      </c>
      <c r="D17" s="194"/>
      <c r="E17" s="195"/>
      <c r="F17" s="55">
        <f>'Карниз 1'!G48</f>
        <v>0</v>
      </c>
      <c r="G17" s="94"/>
      <c r="H17" s="95">
        <f t="shared" ref="H17:H27" si="0">F17*G17</f>
        <v>0</v>
      </c>
    </row>
    <row r="18" spans="2:11" ht="19.5" thickBot="1" x14ac:dyDescent="0.3">
      <c r="B18" s="41">
        <v>2</v>
      </c>
      <c r="C18" s="96">
        <f>'Карниз 2'!E21</f>
        <v>0</v>
      </c>
      <c r="D18" s="183"/>
      <c r="E18" s="184"/>
      <c r="F18" s="53">
        <f>'Карниз 2'!G48</f>
        <v>0</v>
      </c>
      <c r="G18" s="97"/>
      <c r="H18" s="95">
        <f t="shared" si="0"/>
        <v>0</v>
      </c>
    </row>
    <row r="19" spans="2:11" ht="19.5" thickBot="1" x14ac:dyDescent="0.3">
      <c r="B19" s="41">
        <v>3</v>
      </c>
      <c r="C19" s="96">
        <f>'Карниз 3'!E21</f>
        <v>0</v>
      </c>
      <c r="D19" s="183"/>
      <c r="E19" s="184"/>
      <c r="F19" s="53">
        <f>'Карниз 3'!G48</f>
        <v>0</v>
      </c>
      <c r="G19" s="97"/>
      <c r="H19" s="95">
        <f t="shared" si="0"/>
        <v>0</v>
      </c>
    </row>
    <row r="20" spans="2:11" ht="19.5" thickBot="1" x14ac:dyDescent="0.3">
      <c r="B20" s="41">
        <v>4</v>
      </c>
      <c r="C20" s="96">
        <f>'Карниз 4'!E21</f>
        <v>0</v>
      </c>
      <c r="D20" s="183"/>
      <c r="E20" s="184"/>
      <c r="F20" s="53">
        <f>'Карниз 4'!G48</f>
        <v>0</v>
      </c>
      <c r="G20" s="97"/>
      <c r="H20" s="95">
        <f t="shared" si="0"/>
        <v>0</v>
      </c>
    </row>
    <row r="21" spans="2:11" ht="19.5" thickBot="1" x14ac:dyDescent="0.3">
      <c r="B21" s="41">
        <v>5</v>
      </c>
      <c r="C21" s="96">
        <f>'Карниз 5'!E21</f>
        <v>0</v>
      </c>
      <c r="D21" s="183"/>
      <c r="E21" s="184"/>
      <c r="F21" s="53">
        <f>'Карниз 5'!G48</f>
        <v>0</v>
      </c>
      <c r="G21" s="97"/>
      <c r="H21" s="95">
        <f t="shared" si="0"/>
        <v>0</v>
      </c>
    </row>
    <row r="22" spans="2:11" ht="19.5" thickBot="1" x14ac:dyDescent="0.3">
      <c r="B22" s="41">
        <v>6</v>
      </c>
      <c r="C22" s="98">
        <f>'Карниз 6'!E21</f>
        <v>0</v>
      </c>
      <c r="D22" s="179"/>
      <c r="E22" s="180"/>
      <c r="F22" s="53">
        <f>'Карниз 6'!G48</f>
        <v>0</v>
      </c>
      <c r="G22" s="97"/>
      <c r="H22" s="95">
        <f t="shared" si="0"/>
        <v>0</v>
      </c>
    </row>
    <row r="23" spans="2:11" ht="19.5" thickBot="1" x14ac:dyDescent="0.3">
      <c r="B23" s="41">
        <v>7</v>
      </c>
      <c r="C23" s="98">
        <f>'Карниз 7'!E21</f>
        <v>0</v>
      </c>
      <c r="D23" s="179"/>
      <c r="E23" s="180"/>
      <c r="F23" s="53">
        <f>'Карниз 7'!G48</f>
        <v>0</v>
      </c>
      <c r="G23" s="97"/>
      <c r="H23" s="95">
        <f t="shared" si="0"/>
        <v>0</v>
      </c>
    </row>
    <row r="24" spans="2:11" ht="19.5" thickBot="1" x14ac:dyDescent="0.3">
      <c r="B24" s="41">
        <v>8</v>
      </c>
      <c r="C24" s="98">
        <f>'Карниз 8'!E21</f>
        <v>0</v>
      </c>
      <c r="D24" s="179"/>
      <c r="E24" s="180"/>
      <c r="F24" s="53">
        <f>'Карниз 8'!G48</f>
        <v>0</v>
      </c>
      <c r="G24" s="97"/>
      <c r="H24" s="95">
        <f t="shared" si="0"/>
        <v>0</v>
      </c>
    </row>
    <row r="25" spans="2:11" ht="19.5" thickBot="1" x14ac:dyDescent="0.3">
      <c r="B25" s="41">
        <v>9</v>
      </c>
      <c r="C25" s="98">
        <f>'Карниз 9'!E21</f>
        <v>0</v>
      </c>
      <c r="D25" s="179"/>
      <c r="E25" s="180"/>
      <c r="F25" s="53">
        <f>'Карниз 9'!G48</f>
        <v>0</v>
      </c>
      <c r="G25" s="97"/>
      <c r="H25" s="95">
        <f t="shared" si="0"/>
        <v>0</v>
      </c>
    </row>
    <row r="26" spans="2:11" ht="19.5" thickBot="1" x14ac:dyDescent="0.3">
      <c r="B26" s="68">
        <v>10</v>
      </c>
      <c r="C26" s="99">
        <f>'Карниз 10'!E21</f>
        <v>0</v>
      </c>
      <c r="D26" s="181"/>
      <c r="E26" s="182"/>
      <c r="F26" s="86">
        <f>'Карниз 10'!G48</f>
        <v>0</v>
      </c>
      <c r="G26" s="100"/>
      <c r="H26" s="95">
        <f t="shared" si="0"/>
        <v>0</v>
      </c>
    </row>
    <row r="27" spans="2:11" ht="19.5" thickBot="1" x14ac:dyDescent="0.3">
      <c r="B27" s="70"/>
      <c r="C27" s="101" t="s">
        <v>71</v>
      </c>
      <c r="D27" s="102"/>
      <c r="E27" s="102"/>
      <c r="F27" s="103">
        <v>495</v>
      </c>
      <c r="G27" s="104"/>
      <c r="H27" s="95">
        <f t="shared" si="0"/>
        <v>0</v>
      </c>
    </row>
    <row r="28" spans="2:11" ht="21" thickBot="1" x14ac:dyDescent="0.3">
      <c r="B28" s="42"/>
      <c r="C28" s="67" t="s">
        <v>58</v>
      </c>
      <c r="D28" s="43"/>
      <c r="E28" s="69"/>
      <c r="F28" s="189">
        <f>SUM(H17:H27)</f>
        <v>0</v>
      </c>
      <c r="G28" s="189"/>
      <c r="H28" s="190"/>
    </row>
    <row r="29" spans="2:11" s="173" customFormat="1" ht="18.75" customHeight="1" x14ac:dyDescent="0.25">
      <c r="B29" s="185" t="s">
        <v>110</v>
      </c>
      <c r="C29" s="185"/>
      <c r="D29" s="185"/>
      <c r="E29" s="185"/>
      <c r="F29" s="185"/>
      <c r="G29" s="185"/>
      <c r="H29" s="185"/>
      <c r="I29" s="174"/>
      <c r="J29" s="174"/>
      <c r="K29" s="174"/>
    </row>
    <row r="30" spans="2:11" x14ac:dyDescent="0.3">
      <c r="C30" s="10"/>
    </row>
    <row r="31" spans="2:11" x14ac:dyDescent="0.25">
      <c r="C31" s="71" t="s">
        <v>73</v>
      </c>
      <c r="D31" s="50"/>
      <c r="E31" s="73"/>
      <c r="F31" s="72" t="s">
        <v>72</v>
      </c>
      <c r="G31" s="51"/>
      <c r="H31" s="51"/>
    </row>
    <row r="32" spans="2:11" x14ac:dyDescent="0.3">
      <c r="C32" s="10"/>
      <c r="D32" s="50"/>
    </row>
    <row r="33" spans="2:8" ht="18.75" customHeight="1" x14ac:dyDescent="0.25">
      <c r="B33" s="176" t="s">
        <v>59</v>
      </c>
      <c r="C33" s="176"/>
      <c r="D33" s="176"/>
      <c r="E33" s="120"/>
      <c r="F33" s="78" t="s">
        <v>65</v>
      </c>
      <c r="G33" s="191"/>
      <c r="H33" s="191"/>
    </row>
    <row r="34" spans="2:8" x14ac:dyDescent="0.25">
      <c r="B34" s="176"/>
      <c r="C34" s="176"/>
      <c r="D34" s="176"/>
      <c r="E34" s="81" t="s">
        <v>60</v>
      </c>
      <c r="G34" s="175" t="s">
        <v>61</v>
      </c>
      <c r="H34" s="175"/>
    </row>
    <row r="35" spans="2:8" x14ac:dyDescent="0.25">
      <c r="B35" s="58"/>
      <c r="C35" s="58"/>
      <c r="D35" s="58"/>
    </row>
    <row r="36" spans="2:8" ht="18.75" customHeight="1" x14ac:dyDescent="0.25">
      <c r="B36" s="57" t="s">
        <v>62</v>
      </c>
      <c r="C36" s="50"/>
      <c r="D36" s="91"/>
      <c r="E36" s="51" t="s">
        <v>65</v>
      </c>
      <c r="F36" s="191"/>
      <c r="G36" s="191"/>
      <c r="H36" s="191"/>
    </row>
    <row r="37" spans="2:8" x14ac:dyDescent="0.25">
      <c r="B37" s="50"/>
      <c r="C37" s="50"/>
      <c r="D37" s="81" t="s">
        <v>60</v>
      </c>
      <c r="F37" s="175" t="s">
        <v>61</v>
      </c>
      <c r="G37" s="175"/>
      <c r="H37" s="175"/>
    </row>
    <row r="38" spans="2:8" x14ac:dyDescent="0.25">
      <c r="B38" s="92"/>
      <c r="C38" s="92"/>
      <c r="D38" s="81"/>
      <c r="F38" s="117"/>
      <c r="G38" s="117"/>
      <c r="H38" s="117"/>
    </row>
    <row r="39" spans="2:8" x14ac:dyDescent="0.25">
      <c r="B39" s="166" t="s">
        <v>100</v>
      </c>
      <c r="C39" s="60"/>
      <c r="D39" s="167"/>
      <c r="E39" s="160"/>
      <c r="F39" s="160" t="s">
        <v>65</v>
      </c>
      <c r="G39" s="191"/>
      <c r="H39" s="191"/>
    </row>
    <row r="40" spans="2:8" x14ac:dyDescent="0.25">
      <c r="B40" s="161"/>
      <c r="C40" s="161"/>
      <c r="D40" s="81"/>
      <c r="E40" s="81" t="s">
        <v>60</v>
      </c>
      <c r="F40" s="175" t="s">
        <v>61</v>
      </c>
      <c r="G40" s="175"/>
      <c r="H40" s="175"/>
    </row>
  </sheetData>
  <mergeCells count="32">
    <mergeCell ref="F40:H40"/>
    <mergeCell ref="G39:H39"/>
    <mergeCell ref="E2:E3"/>
    <mergeCell ref="F6:H6"/>
    <mergeCell ref="F5:H5"/>
    <mergeCell ref="G33:H33"/>
    <mergeCell ref="G34:H34"/>
    <mergeCell ref="D17:E17"/>
    <mergeCell ref="D18:E18"/>
    <mergeCell ref="D19:E19"/>
    <mergeCell ref="B15:H15"/>
    <mergeCell ref="F12:F13"/>
    <mergeCell ref="G10:H10"/>
    <mergeCell ref="D9:E9"/>
    <mergeCell ref="D10:E10"/>
    <mergeCell ref="D11:E11"/>
    <mergeCell ref="D12:E12"/>
    <mergeCell ref="F7:H7"/>
    <mergeCell ref="G9:H9"/>
    <mergeCell ref="F28:H28"/>
    <mergeCell ref="F36:H36"/>
    <mergeCell ref="F37:H37"/>
    <mergeCell ref="B33:D34"/>
    <mergeCell ref="D16:E16"/>
    <mergeCell ref="D25:E25"/>
    <mergeCell ref="D26:E26"/>
    <mergeCell ref="D20:E20"/>
    <mergeCell ref="D21:E21"/>
    <mergeCell ref="D22:E22"/>
    <mergeCell ref="D23:E23"/>
    <mergeCell ref="D24:E24"/>
    <mergeCell ref="B29:H29"/>
  </mergeCells>
  <pageMargins left="0.7" right="0.7" top="0.75" bottom="0.75" header="0.3" footer="0.3"/>
  <pageSetup paperSize="9" scale="90" orientation="portrait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s="169" customFormat="1" ht="15" customHeight="1" x14ac:dyDescent="0.35">
      <c r="B5" s="64" t="s">
        <v>34</v>
      </c>
      <c r="C5" s="227">
        <f>Смета!D9</f>
        <v>0</v>
      </c>
      <c r="D5" s="227"/>
      <c r="E5" s="168"/>
      <c r="F5" s="65" t="s">
        <v>68</v>
      </c>
      <c r="G5" s="106">
        <f>Смета!G9</f>
        <v>0</v>
      </c>
    </row>
    <row r="6" spans="2:7" s="169" customFormat="1" ht="15" customHeight="1" x14ac:dyDescent="0.35">
      <c r="B6" s="64" t="s">
        <v>35</v>
      </c>
      <c r="C6" s="228">
        <f>Смета!D10</f>
        <v>0</v>
      </c>
      <c r="D6" s="228"/>
      <c r="E6" s="168"/>
      <c r="F6" s="65" t="s">
        <v>37</v>
      </c>
      <c r="G6" s="106">
        <f>Смета!G10</f>
        <v>0</v>
      </c>
    </row>
    <row r="7" spans="2:7" s="169" customFormat="1" ht="15" customHeight="1" x14ac:dyDescent="0.35">
      <c r="B7" s="64" t="s">
        <v>36</v>
      </c>
      <c r="C7" s="228">
        <f>Смета!D11</f>
        <v>0</v>
      </c>
      <c r="D7" s="228"/>
      <c r="E7" s="168"/>
      <c r="F7" s="66"/>
      <c r="G7" s="170"/>
    </row>
    <row r="8" spans="2:7" s="169" customFormat="1" ht="15" customHeight="1" x14ac:dyDescent="0.35">
      <c r="B8" s="64" t="s">
        <v>83</v>
      </c>
      <c r="C8" s="228">
        <f>Смета!D12</f>
        <v>0</v>
      </c>
      <c r="D8" s="228"/>
      <c r="E8" s="222" t="s">
        <v>38</v>
      </c>
      <c r="F8" s="62" t="s">
        <v>49</v>
      </c>
      <c r="G8" s="106">
        <f>Смета!H12</f>
        <v>0</v>
      </c>
    </row>
    <row r="9" spans="2:7" s="169" customFormat="1" ht="15" customHeight="1" x14ac:dyDescent="0.3">
      <c r="B9" s="64"/>
      <c r="C9" s="171"/>
      <c r="D9" s="171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/>
  </sheetViews>
  <sheetFormatPr defaultRowHeight="15" x14ac:dyDescent="0.25"/>
  <cols>
    <col min="2" max="2" width="4.85546875" customWidth="1"/>
    <col min="3" max="3" width="33.85546875" bestFit="1" customWidth="1"/>
    <col min="4" max="4" width="33.85546875" customWidth="1"/>
    <col min="5" max="5" width="11.140625" customWidth="1"/>
    <col min="6" max="7" width="9.7109375" customWidth="1"/>
    <col min="8" max="8" width="27.85546875" bestFit="1" customWidth="1"/>
    <col min="9" max="9" width="19.5703125" customWidth="1"/>
    <col min="10" max="10" width="10.85546875" customWidth="1"/>
    <col min="11" max="11" width="9.42578125" bestFit="1" customWidth="1"/>
    <col min="12" max="12" width="10.5703125" bestFit="1" customWidth="1"/>
    <col min="13" max="13" width="29.7109375" customWidth="1"/>
  </cols>
  <sheetData>
    <row r="1" spans="2:13" ht="15.75" thickBot="1" x14ac:dyDescent="0.3"/>
    <row r="2" spans="2:13" s="1" customFormat="1" ht="30" customHeight="1" thickBot="1" x14ac:dyDescent="0.3">
      <c r="B2" s="229" t="s">
        <v>94</v>
      </c>
      <c r="C2" s="230"/>
      <c r="D2" s="230"/>
      <c r="E2" s="230"/>
      <c r="F2" s="230"/>
      <c r="G2" s="230"/>
      <c r="H2" s="116">
        <f>Смета!E2</f>
        <v>0</v>
      </c>
      <c r="I2" s="118"/>
      <c r="J2" s="118"/>
      <c r="K2" s="118"/>
      <c r="L2" s="118"/>
      <c r="M2" s="119"/>
    </row>
    <row r="3" spans="2:13" s="1" customFormat="1" ht="30" customHeight="1" x14ac:dyDescent="0.25">
      <c r="B3" s="248" t="s">
        <v>57</v>
      </c>
      <c r="C3" s="233" t="s">
        <v>62</v>
      </c>
      <c r="D3" s="239" t="s">
        <v>75</v>
      </c>
      <c r="E3" s="241" t="s">
        <v>93</v>
      </c>
      <c r="F3" s="241"/>
      <c r="G3" s="241"/>
      <c r="H3" s="242" t="s">
        <v>88</v>
      </c>
      <c r="I3" s="242" t="s">
        <v>86</v>
      </c>
      <c r="J3" s="235" t="s">
        <v>87</v>
      </c>
      <c r="K3" s="236"/>
      <c r="L3" s="237"/>
      <c r="M3" s="231" t="s">
        <v>82</v>
      </c>
    </row>
    <row r="4" spans="2:13" s="1" customFormat="1" ht="30" customHeight="1" thickBot="1" x14ac:dyDescent="0.3">
      <c r="B4" s="249"/>
      <c r="C4" s="234"/>
      <c r="D4" s="240"/>
      <c r="E4" s="109" t="s">
        <v>91</v>
      </c>
      <c r="F4" s="110" t="s">
        <v>38</v>
      </c>
      <c r="G4" s="111" t="s">
        <v>92</v>
      </c>
      <c r="H4" s="243"/>
      <c r="I4" s="243"/>
      <c r="J4" s="123" t="s">
        <v>95</v>
      </c>
      <c r="K4" s="123" t="s">
        <v>89</v>
      </c>
      <c r="L4" s="112" t="s">
        <v>90</v>
      </c>
      <c r="M4" s="232"/>
    </row>
    <row r="5" spans="2:13" s="1" customFormat="1" ht="30" customHeight="1" x14ac:dyDescent="0.25">
      <c r="B5" s="122">
        <v>1</v>
      </c>
      <c r="C5" s="244">
        <f>Смета!D36</f>
        <v>0</v>
      </c>
      <c r="D5" s="245">
        <f>Смета!D9</f>
        <v>0</v>
      </c>
      <c r="E5" s="238">
        <f>Смета!H2</f>
        <v>0</v>
      </c>
      <c r="F5" s="125"/>
      <c r="G5" s="125"/>
      <c r="H5" s="126"/>
      <c r="I5" s="126"/>
      <c r="J5" s="127">
        <f>'Карниз 1'!G45</f>
        <v>0</v>
      </c>
      <c r="K5" s="127">
        <f>Смета!H27</f>
        <v>0</v>
      </c>
      <c r="L5" s="128"/>
      <c r="M5" s="129"/>
    </row>
    <row r="6" spans="2:13" s="1" customFormat="1" ht="30" customHeight="1" x14ac:dyDescent="0.25">
      <c r="B6" s="121">
        <v>2</v>
      </c>
      <c r="C6" s="244"/>
      <c r="D6" s="245"/>
      <c r="E6" s="238"/>
      <c r="F6" s="130"/>
      <c r="G6" s="130"/>
      <c r="H6" s="131"/>
      <c r="I6" s="131"/>
      <c r="J6" s="132">
        <f>'Карниз 2'!G45</f>
        <v>0</v>
      </c>
      <c r="K6" s="132"/>
      <c r="L6" s="133"/>
      <c r="M6" s="134"/>
    </row>
    <row r="7" spans="2:13" s="1" customFormat="1" ht="30" customHeight="1" x14ac:dyDescent="0.25">
      <c r="B7" s="121">
        <v>3</v>
      </c>
      <c r="C7" s="244"/>
      <c r="D7" s="245"/>
      <c r="E7" s="238"/>
      <c r="F7" s="130"/>
      <c r="G7" s="130"/>
      <c r="H7" s="131"/>
      <c r="I7" s="131"/>
      <c r="J7" s="132">
        <f>'Карниз 3'!G45</f>
        <v>0</v>
      </c>
      <c r="K7" s="132"/>
      <c r="L7" s="133"/>
      <c r="M7" s="134"/>
    </row>
    <row r="8" spans="2:13" s="1" customFormat="1" ht="30" customHeight="1" x14ac:dyDescent="0.25">
      <c r="B8" s="121">
        <v>4</v>
      </c>
      <c r="C8" s="244"/>
      <c r="D8" s="245"/>
      <c r="E8" s="238"/>
      <c r="F8" s="130"/>
      <c r="G8" s="130"/>
      <c r="H8" s="131"/>
      <c r="I8" s="131"/>
      <c r="J8" s="132">
        <f>'Карниз 4'!G45</f>
        <v>0</v>
      </c>
      <c r="K8" s="132"/>
      <c r="L8" s="133"/>
      <c r="M8" s="134"/>
    </row>
    <row r="9" spans="2:13" s="1" customFormat="1" ht="30" customHeight="1" x14ac:dyDescent="0.25">
      <c r="B9" s="121">
        <v>5</v>
      </c>
      <c r="C9" s="244"/>
      <c r="D9" s="246"/>
      <c r="E9" s="238"/>
      <c r="F9" s="130"/>
      <c r="G9" s="130"/>
      <c r="H9" s="131"/>
      <c r="I9" s="131"/>
      <c r="J9" s="132">
        <f>'Карниз 5'!G45</f>
        <v>0</v>
      </c>
      <c r="K9" s="132"/>
      <c r="L9" s="133"/>
      <c r="M9" s="134"/>
    </row>
    <row r="10" spans="2:13" s="1" customFormat="1" ht="30" customHeight="1" x14ac:dyDescent="0.25">
      <c r="B10" s="121">
        <v>6</v>
      </c>
      <c r="C10" s="244"/>
      <c r="D10" s="130">
        <f>Смета!D10</f>
        <v>0</v>
      </c>
      <c r="E10" s="238"/>
      <c r="F10" s="130"/>
      <c r="G10" s="130"/>
      <c r="H10" s="131"/>
      <c r="I10" s="131"/>
      <c r="J10" s="132">
        <f>'Карниз 6'!G45</f>
        <v>0</v>
      </c>
      <c r="K10" s="132"/>
      <c r="L10" s="133"/>
      <c r="M10" s="134"/>
    </row>
    <row r="11" spans="2:13" s="1" customFormat="1" ht="30" customHeight="1" x14ac:dyDescent="0.25">
      <c r="B11" s="121">
        <v>7</v>
      </c>
      <c r="C11" s="244"/>
      <c r="D11" s="247">
        <f>Смета!D11</f>
        <v>0</v>
      </c>
      <c r="E11" s="238"/>
      <c r="F11" s="130"/>
      <c r="G11" s="130"/>
      <c r="H11" s="131"/>
      <c r="I11" s="131"/>
      <c r="J11" s="132">
        <f>'Карниз 7'!G45</f>
        <v>0</v>
      </c>
      <c r="K11" s="132"/>
      <c r="L11" s="133"/>
      <c r="M11" s="134"/>
    </row>
    <row r="12" spans="2:13" s="1" customFormat="1" ht="30" customHeight="1" x14ac:dyDescent="0.25">
      <c r="B12" s="121">
        <v>8</v>
      </c>
      <c r="C12" s="244"/>
      <c r="D12" s="246"/>
      <c r="E12" s="238"/>
      <c r="F12" s="130"/>
      <c r="G12" s="130"/>
      <c r="H12" s="131"/>
      <c r="I12" s="131"/>
      <c r="J12" s="132">
        <f>'Карниз 8'!G45</f>
        <v>0</v>
      </c>
      <c r="K12" s="132"/>
      <c r="L12" s="133"/>
      <c r="M12" s="134"/>
    </row>
    <row r="13" spans="2:13" s="1" customFormat="1" ht="30" customHeight="1" x14ac:dyDescent="0.25">
      <c r="B13" s="121">
        <v>9</v>
      </c>
      <c r="C13" s="244"/>
      <c r="D13" s="130">
        <f>Смета!D12</f>
        <v>0</v>
      </c>
      <c r="E13" s="238"/>
      <c r="F13" s="130"/>
      <c r="G13" s="130"/>
      <c r="H13" s="131"/>
      <c r="I13" s="131"/>
      <c r="J13" s="132">
        <f>'Карниз 9'!G45</f>
        <v>0</v>
      </c>
      <c r="K13" s="132"/>
      <c r="L13" s="133"/>
      <c r="M13" s="134"/>
    </row>
    <row r="14" spans="2:13" s="1" customFormat="1" ht="30" customHeight="1" thickBot="1" x14ac:dyDescent="0.3">
      <c r="B14" s="124">
        <v>10</v>
      </c>
      <c r="C14" s="244"/>
      <c r="D14" s="135">
        <f>Смета!E13</f>
        <v>0</v>
      </c>
      <c r="E14" s="238"/>
      <c r="F14" s="135"/>
      <c r="G14" s="135"/>
      <c r="H14" s="136"/>
      <c r="I14" s="136"/>
      <c r="J14" s="137">
        <f>'Карниз 10'!G45</f>
        <v>0</v>
      </c>
      <c r="K14" s="137"/>
      <c r="L14" s="138"/>
      <c r="M14" s="139"/>
    </row>
    <row r="15" spans="2:13" s="1" customFormat="1" ht="30" customHeight="1" thickBot="1" x14ac:dyDescent="0.3">
      <c r="B15" s="142"/>
      <c r="C15" s="143" t="s">
        <v>96</v>
      </c>
      <c r="D15" s="144">
        <f>D17-D16</f>
        <v>0</v>
      </c>
      <c r="E15" s="145"/>
      <c r="F15" s="146"/>
      <c r="G15" s="146"/>
      <c r="H15" s="147"/>
      <c r="I15" s="147"/>
      <c r="J15" s="147"/>
      <c r="K15" s="147"/>
      <c r="L15" s="148"/>
      <c r="M15" s="149"/>
    </row>
    <row r="16" spans="2:13" s="1" customFormat="1" ht="30" customHeight="1" thickBot="1" x14ac:dyDescent="0.3">
      <c r="B16" s="140"/>
      <c r="C16" s="154" t="s">
        <v>97</v>
      </c>
      <c r="D16" s="155">
        <f>SUM(J5:J14)+SUM(K5:K14)+SUM(L5:L14)</f>
        <v>0</v>
      </c>
      <c r="E16" s="156"/>
      <c r="F16" s="157"/>
      <c r="G16" s="157"/>
      <c r="H16" s="158"/>
      <c r="I16" s="158"/>
      <c r="J16" s="158"/>
      <c r="K16" s="158"/>
      <c r="L16" s="159"/>
      <c r="M16" s="115"/>
    </row>
    <row r="17" spans="2:13" s="1" customFormat="1" ht="30" customHeight="1" thickBot="1" x14ac:dyDescent="0.3">
      <c r="B17" s="140"/>
      <c r="C17" s="164" t="s">
        <v>98</v>
      </c>
      <c r="D17" s="141">
        <f>Смета!F28+SUM(L5:L14)</f>
        <v>0</v>
      </c>
      <c r="E17" s="113"/>
      <c r="F17" s="113"/>
      <c r="G17" s="113"/>
      <c r="H17" s="114"/>
      <c r="I17" s="114"/>
      <c r="J17" s="114"/>
      <c r="K17" s="114"/>
      <c r="L17" s="114"/>
      <c r="M17" s="115"/>
    </row>
  </sheetData>
  <mergeCells count="13">
    <mergeCell ref="B2:G2"/>
    <mergeCell ref="M3:M4"/>
    <mergeCell ref="C3:C4"/>
    <mergeCell ref="J3:L3"/>
    <mergeCell ref="E5:E14"/>
    <mergeCell ref="D3:D4"/>
    <mergeCell ref="E3:G3"/>
    <mergeCell ref="H3:H4"/>
    <mergeCell ref="I3:I4"/>
    <mergeCell ref="C5:C14"/>
    <mergeCell ref="D5:D9"/>
    <mergeCell ref="D11:D12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K21" sqref="K21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31" bestFit="1" customWidth="1"/>
    <col min="4" max="4" width="24.28515625" style="31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31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31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27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28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28" t="s">
        <v>2</v>
      </c>
      <c r="E22" s="15"/>
      <c r="F22" s="3">
        <v>1404</v>
      </c>
      <c r="G22" s="19">
        <f t="shared" ref="G22:G45" si="0">E22*F22</f>
        <v>0</v>
      </c>
    </row>
    <row r="23" spans="2:7" ht="75" customHeight="1" x14ac:dyDescent="0.25">
      <c r="B23" s="30"/>
      <c r="C23" s="29" t="s">
        <v>30</v>
      </c>
      <c r="D23" s="28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28" t="s">
        <v>105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28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30"/>
      <c r="C26" s="206"/>
      <c r="D26" s="28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30"/>
      <c r="C27" s="207"/>
      <c r="D27" s="28" t="s">
        <v>104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30"/>
      <c r="C28" s="205" t="s">
        <v>7</v>
      </c>
      <c r="D28" s="28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30"/>
      <c r="C29" s="206"/>
      <c r="D29" s="28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30"/>
      <c r="C30" s="206"/>
      <c r="D30" s="28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30"/>
      <c r="C31" s="206"/>
      <c r="D31" s="28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30"/>
      <c r="C32" s="206"/>
      <c r="D32" s="28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30"/>
      <c r="C33" s="206"/>
      <c r="D33" s="28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30"/>
      <c r="C34" s="206"/>
      <c r="D34" s="28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30"/>
      <c r="C35" s="207"/>
      <c r="D35" s="28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28" t="s">
        <v>108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28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28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28" t="s">
        <v>17</v>
      </c>
      <c r="E39" s="12">
        <f>IF(E22&gt;=1,D11*2+D12*1+D13*1,0)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30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30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30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52"/>
      <c r="C47" s="212" t="s">
        <v>81</v>
      </c>
      <c r="D47" s="212"/>
      <c r="E47" s="15"/>
      <c r="F47" s="83"/>
      <c r="G47" s="19">
        <f t="shared" ref="G47" si="1">E47*F47</f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C57:D57"/>
    <mergeCell ref="C49:D49"/>
    <mergeCell ref="C52:D52"/>
    <mergeCell ref="C53:D53"/>
    <mergeCell ref="C54:D54"/>
    <mergeCell ref="C45:D45"/>
    <mergeCell ref="C47:D47"/>
    <mergeCell ref="C55:D55"/>
    <mergeCell ref="C56:D56"/>
    <mergeCell ref="C46:D46"/>
    <mergeCell ref="B50:C51"/>
    <mergeCell ref="D2:D3"/>
    <mergeCell ref="E8:E9"/>
    <mergeCell ref="B11:B13"/>
    <mergeCell ref="B14:B15"/>
    <mergeCell ref="B16:B17"/>
    <mergeCell ref="F15:G15"/>
    <mergeCell ref="F11:G14"/>
    <mergeCell ref="C5:D5"/>
    <mergeCell ref="C6:D6"/>
    <mergeCell ref="C7:D7"/>
    <mergeCell ref="C8:D8"/>
    <mergeCell ref="F51:G51"/>
    <mergeCell ref="F50:G50"/>
    <mergeCell ref="F18:G18"/>
    <mergeCell ref="F16:G17"/>
    <mergeCell ref="C28:C35"/>
    <mergeCell ref="B20:D20"/>
    <mergeCell ref="B21:B22"/>
    <mergeCell ref="C21:C22"/>
    <mergeCell ref="C24:C27"/>
    <mergeCell ref="C48:D48"/>
    <mergeCell ref="C36:C37"/>
    <mergeCell ref="C38:C39"/>
    <mergeCell ref="C40:D40"/>
    <mergeCell ref="C41:D41"/>
    <mergeCell ref="C42:D42"/>
    <mergeCell ref="C44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zoomScaleNormal="100" workbookViewId="0">
      <selection activeCell="F1" sqref="F1:F1048576"/>
    </sheetView>
  </sheetViews>
  <sheetFormatPr defaultRowHeight="39.950000000000003" customHeight="1" x14ac:dyDescent="0.25"/>
  <cols>
    <col min="1" max="1" width="9.140625" style="1"/>
    <col min="2" max="2" width="26.85546875" style="1" customWidth="1"/>
    <col min="3" max="3" width="20.42578125" style="90" bestFit="1" customWidth="1"/>
    <col min="4" max="4" width="24.28515625" style="90" bestFit="1" customWidth="1"/>
    <col min="5" max="5" width="15.140625" style="11" bestFit="1" customWidth="1"/>
    <col min="6" max="6" width="14.140625" style="2" bestFit="1" customWidth="1"/>
    <col min="7" max="7" width="17.5703125" style="20" customWidth="1"/>
    <col min="8" max="16384" width="9.140625" style="1"/>
  </cols>
  <sheetData>
    <row r="1" spans="2:7" ht="15" customHeight="1" thickBot="1" x14ac:dyDescent="0.3"/>
    <row r="2" spans="2:7" ht="15" customHeight="1" x14ac:dyDescent="0.25">
      <c r="B2" s="59" t="s">
        <v>103</v>
      </c>
      <c r="C2" s="60"/>
      <c r="D2" s="220">
        <f>Смета!E2</f>
        <v>0</v>
      </c>
      <c r="E2" s="61"/>
      <c r="F2" s="62" t="s">
        <v>32</v>
      </c>
      <c r="G2" s="152">
        <f>Смета!H2</f>
        <v>0</v>
      </c>
    </row>
    <row r="3" spans="2:7" ht="15" customHeight="1" thickBot="1" x14ac:dyDescent="0.3">
      <c r="B3" s="5" t="s">
        <v>102</v>
      </c>
      <c r="C3" s="60"/>
      <c r="D3" s="221"/>
      <c r="E3" s="61"/>
      <c r="F3" s="62" t="s">
        <v>33</v>
      </c>
      <c r="G3" s="153">
        <f>Смета!H3</f>
        <v>0</v>
      </c>
    </row>
    <row r="4" spans="2:7" ht="15" customHeight="1" x14ac:dyDescent="0.25">
      <c r="B4" s="59" t="s">
        <v>31</v>
      </c>
      <c r="C4" s="60"/>
      <c r="D4" s="63"/>
      <c r="E4" s="61"/>
      <c r="F4" s="62"/>
      <c r="G4" s="107"/>
    </row>
    <row r="5" spans="2:7" ht="15" customHeight="1" x14ac:dyDescent="0.25">
      <c r="B5" s="64" t="s">
        <v>34</v>
      </c>
      <c r="C5" s="218">
        <f>Смета!D9</f>
        <v>0</v>
      </c>
      <c r="D5" s="218"/>
      <c r="E5" s="61"/>
      <c r="F5" s="65" t="s">
        <v>68</v>
      </c>
      <c r="G5" s="106">
        <f>Смета!G9</f>
        <v>0</v>
      </c>
    </row>
    <row r="6" spans="2:7" ht="15" customHeight="1" x14ac:dyDescent="0.25">
      <c r="B6" s="64" t="s">
        <v>35</v>
      </c>
      <c r="C6" s="219">
        <f>Смета!D10</f>
        <v>0</v>
      </c>
      <c r="D6" s="219"/>
      <c r="E6" s="61"/>
      <c r="F6" s="65" t="s">
        <v>37</v>
      </c>
      <c r="G6" s="106">
        <f>Смета!G10</f>
        <v>0</v>
      </c>
    </row>
    <row r="7" spans="2:7" ht="15" customHeight="1" x14ac:dyDescent="0.25">
      <c r="B7" s="64" t="s">
        <v>36</v>
      </c>
      <c r="C7" s="219">
        <f>Смета!D11</f>
        <v>0</v>
      </c>
      <c r="D7" s="219"/>
      <c r="E7" s="61"/>
      <c r="F7" s="66"/>
      <c r="G7" s="108"/>
    </row>
    <row r="8" spans="2:7" ht="15" customHeight="1" x14ac:dyDescent="0.25">
      <c r="B8" s="64" t="s">
        <v>83</v>
      </c>
      <c r="C8" s="219">
        <f>Смета!D12</f>
        <v>0</v>
      </c>
      <c r="D8" s="219"/>
      <c r="E8" s="222" t="s">
        <v>38</v>
      </c>
      <c r="F8" s="62" t="s">
        <v>49</v>
      </c>
      <c r="G8" s="106">
        <f>Смета!H12</f>
        <v>0</v>
      </c>
    </row>
    <row r="9" spans="2:7" ht="15" customHeight="1" x14ac:dyDescent="0.25">
      <c r="B9" s="64"/>
      <c r="C9" s="60"/>
      <c r="D9" s="60"/>
      <c r="E9" s="222"/>
      <c r="F9" s="62" t="s">
        <v>50</v>
      </c>
      <c r="G9" s="106">
        <f>Смета!H13</f>
        <v>0</v>
      </c>
    </row>
    <row r="10" spans="2:7" ht="15" customHeight="1" x14ac:dyDescent="0.2">
      <c r="B10" s="8"/>
      <c r="D10" s="22" t="s">
        <v>51</v>
      </c>
    </row>
    <row r="11" spans="2:7" ht="15" customHeight="1" x14ac:dyDescent="0.25">
      <c r="B11" s="223" t="s">
        <v>39</v>
      </c>
      <c r="C11" s="44" t="s">
        <v>42</v>
      </c>
      <c r="D11" s="45">
        <v>0</v>
      </c>
      <c r="F11" s="217"/>
      <c r="G11" s="217"/>
    </row>
    <row r="12" spans="2:7" ht="15" customHeight="1" x14ac:dyDescent="0.25">
      <c r="B12" s="224"/>
      <c r="C12" s="7" t="s">
        <v>43</v>
      </c>
      <c r="D12" s="46">
        <v>0</v>
      </c>
      <c r="F12" s="217"/>
      <c r="G12" s="217"/>
    </row>
    <row r="13" spans="2:7" ht="15" customHeight="1" x14ac:dyDescent="0.25">
      <c r="B13" s="225"/>
      <c r="C13" s="9" t="s">
        <v>44</v>
      </c>
      <c r="D13" s="14">
        <v>0</v>
      </c>
      <c r="F13" s="217"/>
      <c r="G13" s="217"/>
    </row>
    <row r="14" spans="2:7" ht="15" customHeight="1" x14ac:dyDescent="0.25">
      <c r="B14" s="223" t="s">
        <v>40</v>
      </c>
      <c r="C14" s="90" t="s">
        <v>45</v>
      </c>
      <c r="D14" s="13">
        <v>0</v>
      </c>
      <c r="F14" s="217"/>
      <c r="G14" s="217"/>
    </row>
    <row r="15" spans="2:7" ht="15" customHeight="1" x14ac:dyDescent="0.25">
      <c r="B15" s="225"/>
      <c r="C15" s="9" t="s">
        <v>46</v>
      </c>
      <c r="D15" s="14">
        <v>0</v>
      </c>
      <c r="F15" s="216" t="s">
        <v>66</v>
      </c>
      <c r="G15" s="216"/>
    </row>
    <row r="16" spans="2:7" ht="15" customHeight="1" x14ac:dyDescent="0.25">
      <c r="B16" s="223" t="s">
        <v>41</v>
      </c>
      <c r="C16" s="90" t="s">
        <v>47</v>
      </c>
      <c r="D16" s="13">
        <v>0</v>
      </c>
      <c r="F16" s="204" t="s">
        <v>76</v>
      </c>
      <c r="G16" s="204"/>
    </row>
    <row r="17" spans="2:7" ht="15" customHeight="1" x14ac:dyDescent="0.25">
      <c r="B17" s="225"/>
      <c r="C17" s="9" t="s">
        <v>48</v>
      </c>
      <c r="D17" s="14">
        <v>0</v>
      </c>
      <c r="F17" s="204"/>
      <c r="G17" s="204"/>
    </row>
    <row r="18" spans="2:7" ht="15" customHeight="1" x14ac:dyDescent="0.25">
      <c r="B18" s="32" t="s">
        <v>54</v>
      </c>
      <c r="C18" s="33" t="s">
        <v>55</v>
      </c>
      <c r="D18" s="34">
        <v>0</v>
      </c>
      <c r="F18" s="203" t="s">
        <v>77</v>
      </c>
      <c r="G18" s="203"/>
    </row>
    <row r="19" spans="2:7" ht="15" customHeight="1" x14ac:dyDescent="0.25"/>
    <row r="20" spans="2:7" s="36" customFormat="1" ht="18.75" x14ac:dyDescent="0.25">
      <c r="B20" s="208" t="s">
        <v>3</v>
      </c>
      <c r="C20" s="209"/>
      <c r="D20" s="210"/>
      <c r="E20" s="18" t="s">
        <v>13</v>
      </c>
      <c r="F20" s="19" t="s">
        <v>4</v>
      </c>
      <c r="G20" s="19" t="s">
        <v>5</v>
      </c>
    </row>
    <row r="21" spans="2:7" ht="38.1" customHeight="1" x14ac:dyDescent="0.25">
      <c r="B21" s="211"/>
      <c r="C21" s="212" t="s">
        <v>0</v>
      </c>
      <c r="D21" s="89" t="s">
        <v>85</v>
      </c>
      <c r="E21" s="15"/>
      <c r="F21" s="3">
        <v>1404</v>
      </c>
      <c r="G21" s="19">
        <f>E21*F21</f>
        <v>0</v>
      </c>
    </row>
    <row r="22" spans="2:7" ht="38.1" customHeight="1" x14ac:dyDescent="0.25">
      <c r="B22" s="211"/>
      <c r="C22" s="212"/>
      <c r="D22" s="89" t="s">
        <v>2</v>
      </c>
      <c r="E22" s="15"/>
      <c r="F22" s="3">
        <v>1404</v>
      </c>
      <c r="G22" s="19">
        <f t="shared" ref="G22:G47" si="0">E22*F22</f>
        <v>0</v>
      </c>
    </row>
    <row r="23" spans="2:7" ht="75" customHeight="1" x14ac:dyDescent="0.25">
      <c r="B23" s="88"/>
      <c r="C23" s="87" t="s">
        <v>30</v>
      </c>
      <c r="D23" s="89" t="s">
        <v>1</v>
      </c>
      <c r="E23" s="16"/>
      <c r="F23" s="3">
        <v>2288</v>
      </c>
      <c r="G23" s="19">
        <f t="shared" si="0"/>
        <v>0</v>
      </c>
    </row>
    <row r="24" spans="2:7" ht="75" customHeight="1" x14ac:dyDescent="0.25">
      <c r="B24" s="4"/>
      <c r="C24" s="205" t="s">
        <v>6</v>
      </c>
      <c r="D24" s="89" t="s">
        <v>27</v>
      </c>
      <c r="E24" s="16"/>
      <c r="F24" s="3">
        <v>7670</v>
      </c>
      <c r="G24" s="19">
        <f t="shared" si="0"/>
        <v>0</v>
      </c>
    </row>
    <row r="25" spans="2:7" ht="75" customHeight="1" x14ac:dyDescent="0.25">
      <c r="B25" s="4"/>
      <c r="C25" s="206"/>
      <c r="D25" s="162" t="s">
        <v>106</v>
      </c>
      <c r="E25" s="16"/>
      <c r="F25" s="3">
        <v>10582</v>
      </c>
      <c r="G25" s="19">
        <f t="shared" si="0"/>
        <v>0</v>
      </c>
    </row>
    <row r="26" spans="2:7" ht="75" customHeight="1" x14ac:dyDescent="0.25">
      <c r="B26" s="88"/>
      <c r="C26" s="206"/>
      <c r="D26" s="89" t="s">
        <v>28</v>
      </c>
      <c r="E26" s="16"/>
      <c r="F26" s="3">
        <v>12727</v>
      </c>
      <c r="G26" s="19">
        <f t="shared" si="0"/>
        <v>0</v>
      </c>
    </row>
    <row r="27" spans="2:7" ht="75" customHeight="1" x14ac:dyDescent="0.25">
      <c r="B27" s="88"/>
      <c r="C27" s="207"/>
      <c r="D27" s="89" t="s">
        <v>29</v>
      </c>
      <c r="E27" s="16"/>
      <c r="F27" s="3">
        <v>13299</v>
      </c>
      <c r="G27" s="19">
        <f t="shared" si="0"/>
        <v>0</v>
      </c>
    </row>
    <row r="28" spans="2:7" ht="75" customHeight="1" x14ac:dyDescent="0.25">
      <c r="B28" s="88"/>
      <c r="C28" s="205" t="s">
        <v>7</v>
      </c>
      <c r="D28" s="89" t="s">
        <v>24</v>
      </c>
      <c r="E28" s="16"/>
      <c r="F28" s="3">
        <v>1716</v>
      </c>
      <c r="G28" s="19">
        <f t="shared" si="0"/>
        <v>0</v>
      </c>
    </row>
    <row r="29" spans="2:7" ht="75" customHeight="1" x14ac:dyDescent="0.25">
      <c r="B29" s="88"/>
      <c r="C29" s="206"/>
      <c r="D29" s="89" t="s">
        <v>25</v>
      </c>
      <c r="E29" s="16"/>
      <c r="F29" s="3">
        <v>1716</v>
      </c>
      <c r="G29" s="19">
        <f t="shared" si="0"/>
        <v>0</v>
      </c>
    </row>
    <row r="30" spans="2:7" ht="75" customHeight="1" x14ac:dyDescent="0.25">
      <c r="B30" s="88"/>
      <c r="C30" s="206"/>
      <c r="D30" s="89" t="s">
        <v>26</v>
      </c>
      <c r="E30" s="16"/>
      <c r="F30" s="3">
        <v>1716</v>
      </c>
      <c r="G30" s="19">
        <f t="shared" si="0"/>
        <v>0</v>
      </c>
    </row>
    <row r="31" spans="2:7" ht="75" customHeight="1" x14ac:dyDescent="0.25">
      <c r="B31" s="88"/>
      <c r="C31" s="206"/>
      <c r="D31" s="89" t="s">
        <v>19</v>
      </c>
      <c r="E31" s="16"/>
      <c r="F31" s="3">
        <v>2275</v>
      </c>
      <c r="G31" s="19">
        <f t="shared" si="0"/>
        <v>0</v>
      </c>
    </row>
    <row r="32" spans="2:7" ht="75" customHeight="1" x14ac:dyDescent="0.25">
      <c r="B32" s="88"/>
      <c r="C32" s="206"/>
      <c r="D32" s="89" t="s">
        <v>18</v>
      </c>
      <c r="E32" s="16"/>
      <c r="F32" s="3">
        <v>2275</v>
      </c>
      <c r="G32" s="19">
        <f t="shared" si="0"/>
        <v>0</v>
      </c>
    </row>
    <row r="33" spans="2:7" ht="75" customHeight="1" x14ac:dyDescent="0.25">
      <c r="B33" s="88"/>
      <c r="C33" s="206"/>
      <c r="D33" s="89" t="s">
        <v>21</v>
      </c>
      <c r="E33" s="16"/>
      <c r="F33" s="3">
        <v>2470</v>
      </c>
      <c r="G33" s="19">
        <f t="shared" si="0"/>
        <v>0</v>
      </c>
    </row>
    <row r="34" spans="2:7" ht="75" customHeight="1" x14ac:dyDescent="0.25">
      <c r="B34" s="88"/>
      <c r="C34" s="206"/>
      <c r="D34" s="89" t="s">
        <v>22</v>
      </c>
      <c r="E34" s="16"/>
      <c r="F34" s="3">
        <v>2470</v>
      </c>
      <c r="G34" s="19">
        <f t="shared" si="0"/>
        <v>0</v>
      </c>
    </row>
    <row r="35" spans="2:7" ht="75" customHeight="1" x14ac:dyDescent="0.25">
      <c r="B35" s="88"/>
      <c r="C35" s="207"/>
      <c r="D35" s="89" t="s">
        <v>23</v>
      </c>
      <c r="E35" s="16"/>
      <c r="F35" s="3">
        <v>2470</v>
      </c>
      <c r="G35" s="19">
        <f t="shared" si="0"/>
        <v>0</v>
      </c>
    </row>
    <row r="36" spans="2:7" ht="75" customHeight="1" x14ac:dyDescent="0.25">
      <c r="B36" s="4"/>
      <c r="C36" s="212" t="s">
        <v>8</v>
      </c>
      <c r="D36" s="89" t="s">
        <v>16</v>
      </c>
      <c r="E36" s="16"/>
      <c r="F36" s="3">
        <v>936</v>
      </c>
      <c r="G36" s="19">
        <f t="shared" si="0"/>
        <v>0</v>
      </c>
    </row>
    <row r="37" spans="2:7" ht="75" customHeight="1" x14ac:dyDescent="0.25">
      <c r="B37" s="4"/>
      <c r="C37" s="212"/>
      <c r="D37" s="89" t="s">
        <v>20</v>
      </c>
      <c r="E37" s="16"/>
      <c r="F37" s="3">
        <v>1716</v>
      </c>
      <c r="G37" s="19">
        <f t="shared" si="0"/>
        <v>0</v>
      </c>
    </row>
    <row r="38" spans="2:7" ht="75" customHeight="1" x14ac:dyDescent="0.25">
      <c r="B38" s="4"/>
      <c r="C38" s="205" t="s">
        <v>15</v>
      </c>
      <c r="D38" s="89" t="s">
        <v>14</v>
      </c>
      <c r="E38" s="12">
        <f>IF(E22+E23=0,D11*2+D12*1+D13*1,0)</f>
        <v>0</v>
      </c>
      <c r="F38" s="3">
        <v>260</v>
      </c>
      <c r="G38" s="19">
        <f t="shared" si="0"/>
        <v>0</v>
      </c>
    </row>
    <row r="39" spans="2:7" ht="75" customHeight="1" x14ac:dyDescent="0.25">
      <c r="B39" s="4"/>
      <c r="C39" s="206"/>
      <c r="D39" s="89" t="s">
        <v>17</v>
      </c>
      <c r="E39" s="12">
        <f>IF(E22=1,D11*2+D12*1+D13*1,0)</f>
        <v>0</v>
      </c>
      <c r="F39" s="3">
        <v>1287</v>
      </c>
      <c r="G39" s="19">
        <f t="shared" si="0"/>
        <v>0</v>
      </c>
    </row>
    <row r="40" spans="2:7" ht="75" customHeight="1" x14ac:dyDescent="0.25">
      <c r="B40" s="88"/>
      <c r="C40" s="212" t="s">
        <v>12</v>
      </c>
      <c r="D40" s="212"/>
      <c r="E40" s="12">
        <f>CEILING(IF(D18=0,E21*10+E23*3,0),1)</f>
        <v>0</v>
      </c>
      <c r="F40" s="3">
        <v>26</v>
      </c>
      <c r="G40" s="19">
        <f t="shared" si="0"/>
        <v>0</v>
      </c>
    </row>
    <row r="41" spans="2:7" ht="75" customHeight="1" x14ac:dyDescent="0.25">
      <c r="B41" s="88"/>
      <c r="C41" s="214" t="s">
        <v>53</v>
      </c>
      <c r="D41" s="215"/>
      <c r="E41" s="35">
        <f>IF(D18=1,E21+E23*0.35,0)</f>
        <v>0</v>
      </c>
      <c r="F41" s="3">
        <v>585</v>
      </c>
      <c r="G41" s="19">
        <f t="shared" si="0"/>
        <v>0</v>
      </c>
    </row>
    <row r="42" spans="2:7" ht="75" customHeight="1" x14ac:dyDescent="0.25">
      <c r="B42" s="4"/>
      <c r="C42" s="212" t="s">
        <v>9</v>
      </c>
      <c r="D42" s="212"/>
      <c r="E42" s="12">
        <f>CEILING(E21/0.75+E23*1,1)</f>
        <v>0</v>
      </c>
      <c r="F42" s="3">
        <v>143</v>
      </c>
      <c r="G42" s="19">
        <f t="shared" si="0"/>
        <v>0</v>
      </c>
    </row>
    <row r="43" spans="2:7" ht="75" customHeight="1" x14ac:dyDescent="0.25">
      <c r="B43" s="4"/>
      <c r="C43" s="150" t="s">
        <v>10</v>
      </c>
      <c r="D43" s="163" t="s">
        <v>99</v>
      </c>
      <c r="E43" s="12">
        <f>E42*D17</f>
        <v>0</v>
      </c>
      <c r="F43" s="3">
        <v>216</v>
      </c>
      <c r="G43" s="19">
        <f t="shared" si="0"/>
        <v>0</v>
      </c>
    </row>
    <row r="44" spans="2:7" ht="75" customHeight="1" x14ac:dyDescent="0.25">
      <c r="B44" s="4"/>
      <c r="C44" s="212" t="s">
        <v>11</v>
      </c>
      <c r="D44" s="212"/>
      <c r="E44" s="12">
        <f>FLOOR(E21/3,1)</f>
        <v>0</v>
      </c>
      <c r="F44" s="3">
        <v>260</v>
      </c>
      <c r="G44" s="19">
        <f t="shared" si="0"/>
        <v>0</v>
      </c>
    </row>
    <row r="45" spans="2:7" ht="39.950000000000003" customHeight="1" x14ac:dyDescent="0.25">
      <c r="B45" s="88"/>
      <c r="C45" s="212" t="s">
        <v>70</v>
      </c>
      <c r="D45" s="212"/>
      <c r="E45" s="17">
        <f>SUM(E24:E27)</f>
        <v>0</v>
      </c>
      <c r="F45" s="3">
        <v>2530</v>
      </c>
      <c r="G45" s="19">
        <f t="shared" si="0"/>
        <v>0</v>
      </c>
    </row>
    <row r="46" spans="2:7" ht="75" customHeight="1" x14ac:dyDescent="0.25">
      <c r="B46" s="4"/>
      <c r="C46" s="214" t="s">
        <v>109</v>
      </c>
      <c r="D46" s="215"/>
      <c r="E46" s="16">
        <v>0</v>
      </c>
      <c r="F46" s="172">
        <v>364</v>
      </c>
      <c r="G46" s="19">
        <f>E46*F46</f>
        <v>0</v>
      </c>
    </row>
    <row r="47" spans="2:7" ht="39.950000000000003" customHeight="1" x14ac:dyDescent="0.25">
      <c r="B47" s="88"/>
      <c r="C47" s="212" t="s">
        <v>81</v>
      </c>
      <c r="D47" s="212"/>
      <c r="E47" s="15"/>
      <c r="F47" s="83"/>
      <c r="G47" s="19">
        <f t="shared" si="0"/>
        <v>0</v>
      </c>
    </row>
    <row r="48" spans="2:7" ht="39.950000000000003" customHeight="1" x14ac:dyDescent="0.25">
      <c r="B48" s="23"/>
      <c r="C48" s="213" t="s">
        <v>52</v>
      </c>
      <c r="D48" s="213"/>
      <c r="E48" s="24"/>
      <c r="F48" s="25"/>
      <c r="G48" s="26">
        <f>SUM(G21:G47)</f>
        <v>0</v>
      </c>
    </row>
    <row r="49" spans="2:7" ht="39.950000000000003" customHeight="1" x14ac:dyDescent="0.25">
      <c r="C49" s="226"/>
      <c r="D49" s="226"/>
    </row>
    <row r="50" spans="2:7" ht="18.75" customHeight="1" x14ac:dyDescent="0.25">
      <c r="B50" s="176" t="s">
        <v>107</v>
      </c>
      <c r="C50" s="176"/>
      <c r="D50" s="120"/>
      <c r="E50" s="165" t="s">
        <v>65</v>
      </c>
      <c r="F50" s="191"/>
      <c r="G50" s="191"/>
    </row>
    <row r="51" spans="2:7" ht="18.75" customHeight="1" x14ac:dyDescent="0.25">
      <c r="B51" s="176"/>
      <c r="C51" s="176"/>
      <c r="D51" s="81" t="s">
        <v>60</v>
      </c>
      <c r="E51" s="1"/>
      <c r="F51" s="175" t="s">
        <v>61</v>
      </c>
      <c r="G51" s="175"/>
    </row>
    <row r="52" spans="2:7" ht="39.950000000000003" customHeight="1" x14ac:dyDescent="0.25">
      <c r="C52" s="226"/>
      <c r="D52" s="226"/>
    </row>
    <row r="53" spans="2:7" ht="39.950000000000003" customHeight="1" x14ac:dyDescent="0.25">
      <c r="C53" s="226"/>
      <c r="D53" s="226"/>
    </row>
    <row r="54" spans="2:7" ht="39.950000000000003" customHeight="1" x14ac:dyDescent="0.25">
      <c r="C54" s="226"/>
      <c r="D54" s="226"/>
    </row>
    <row r="55" spans="2:7" ht="39.950000000000003" customHeight="1" x14ac:dyDescent="0.25">
      <c r="C55" s="226"/>
      <c r="D55" s="226"/>
    </row>
    <row r="56" spans="2:7" ht="39.950000000000003" customHeight="1" x14ac:dyDescent="0.25">
      <c r="C56" s="226"/>
      <c r="D56" s="226"/>
    </row>
    <row r="57" spans="2:7" ht="39.950000000000003" customHeight="1" x14ac:dyDescent="0.25">
      <c r="C57" s="226"/>
      <c r="D57" s="226"/>
      <c r="E57" s="1"/>
      <c r="F57" s="1"/>
      <c r="G57" s="1"/>
    </row>
  </sheetData>
  <mergeCells count="38">
    <mergeCell ref="E8:E9"/>
    <mergeCell ref="D2:D3"/>
    <mergeCell ref="C5:D5"/>
    <mergeCell ref="C6:D6"/>
    <mergeCell ref="C7:D7"/>
    <mergeCell ref="C8:D8"/>
    <mergeCell ref="C28:C35"/>
    <mergeCell ref="B11:B13"/>
    <mergeCell ref="F11:G14"/>
    <mergeCell ref="B14:B15"/>
    <mergeCell ref="F15:G15"/>
    <mergeCell ref="B16:B17"/>
    <mergeCell ref="F16:G17"/>
    <mergeCell ref="F18:G18"/>
    <mergeCell ref="B20:D20"/>
    <mergeCell ref="B21:B22"/>
    <mergeCell ref="C21:C22"/>
    <mergeCell ref="C24:C27"/>
    <mergeCell ref="C44:D44"/>
    <mergeCell ref="C45:D45"/>
    <mergeCell ref="C47:D47"/>
    <mergeCell ref="C48:D48"/>
    <mergeCell ref="C49:D49"/>
    <mergeCell ref="C46:D46"/>
    <mergeCell ref="C36:C37"/>
    <mergeCell ref="C38:C39"/>
    <mergeCell ref="C40:D40"/>
    <mergeCell ref="C41:D41"/>
    <mergeCell ref="C42:D42"/>
    <mergeCell ref="F50:G50"/>
    <mergeCell ref="F51:G51"/>
    <mergeCell ref="C57:D57"/>
    <mergeCell ref="C52:D52"/>
    <mergeCell ref="C53:D53"/>
    <mergeCell ref="C54:D54"/>
    <mergeCell ref="C55:D55"/>
    <mergeCell ref="C56:D56"/>
    <mergeCell ref="B50:C5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Смета</vt:lpstr>
      <vt:lpstr>Карниз 1</vt:lpstr>
      <vt:lpstr>Карниз 2</vt:lpstr>
      <vt:lpstr>Карниз 3</vt:lpstr>
      <vt:lpstr>Карниз 4</vt:lpstr>
      <vt:lpstr>Карниз 5</vt:lpstr>
      <vt:lpstr>Карниз 6</vt:lpstr>
      <vt:lpstr>Карниз 7</vt:lpstr>
      <vt:lpstr>Карниз 8</vt:lpstr>
      <vt:lpstr>Карниз 9</vt:lpstr>
      <vt:lpstr>Карниз 10</vt:lpstr>
      <vt:lpstr>Отчет</vt:lpstr>
      <vt:lpstr>Смета!Область_печати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2016-10-31T11:14:59Z</dcterms:modified>
</cp:coreProperties>
</file>